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190" activeTab="1"/>
  </bookViews>
  <sheets>
    <sheet name="KTA" sheetId="1" r:id="rId1"/>
    <sheet name="KTB" sheetId="2" r:id="rId2"/>
    <sheet name="TK" sheetId="3" r:id="rId3"/>
    <sheet name="QTKD" sheetId="4" r:id="rId4"/>
  </sheets>
  <externalReferences>
    <externalReference r:id="rId7"/>
    <externalReference r:id="rId8"/>
    <externalReference r:id="rId9"/>
  </externalReferences>
  <definedNames>
    <definedName name="_xlnm.Print_Titles" localSheetId="0">'KTA'!$3:$4</definedName>
    <definedName name="_xlnm.Print_Titles" localSheetId="1">'KTB'!$3:$4</definedName>
    <definedName name="_xlnm.Print_Titles" localSheetId="3">'QTKD'!$3:$4</definedName>
    <definedName name="_xlnm.Print_Titles" localSheetId="2">'TK'!$3:$4</definedName>
    <definedName name="TKA">#REF!</definedName>
    <definedName name="TKB">#REF!</definedName>
    <definedName name="TKC">#REF!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C3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Bảo lưu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B1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Đã học xong 1 CĐ rồi. Chuyển điểm 9 môn tất cả. Có bảng điểm.</t>
        </r>
      </text>
    </comment>
  </commentList>
</comments>
</file>

<file path=xl/sharedStrings.xml><?xml version="1.0" encoding="utf-8"?>
<sst xmlns="http://schemas.openxmlformats.org/spreadsheetml/2006/main" count="516" uniqueCount="227">
  <si>
    <t>TRƯỜNG CAO ĐẲNG THỐNG KÊ</t>
  </si>
  <si>
    <t>&lt;&gt;0</t>
  </si>
  <si>
    <t>STT</t>
  </si>
  <si>
    <t>N.Sinh</t>
  </si>
  <si>
    <t>Thang điểm 10</t>
  </si>
  <si>
    <t>TBCHK</t>
  </si>
  <si>
    <t>TS TCTL</t>
  </si>
  <si>
    <t>TBCTL</t>
  </si>
  <si>
    <t>XÕp lo¹i</t>
  </si>
  <si>
    <t>KT</t>
  </si>
  <si>
    <t>CC</t>
  </si>
  <si>
    <t>Thi</t>
  </si>
  <si>
    <t>HP</t>
  </si>
  <si>
    <t>Anh</t>
  </si>
  <si>
    <t>Dung</t>
  </si>
  <si>
    <t>Lan</t>
  </si>
  <si>
    <t>Linh</t>
  </si>
  <si>
    <t>Oanh</t>
  </si>
  <si>
    <t>Thu</t>
  </si>
  <si>
    <t>Trang</t>
  </si>
  <si>
    <t>Thi lại</t>
  </si>
  <si>
    <t>Nguyễn Thị Thu</t>
  </si>
  <si>
    <t>An</t>
  </si>
  <si>
    <t>Bùi Ngọc</t>
  </si>
  <si>
    <t>Ánh</t>
  </si>
  <si>
    <t>Nguyễn Thị</t>
  </si>
  <si>
    <t>Bắc</t>
  </si>
  <si>
    <t>Giang</t>
  </si>
  <si>
    <t xml:space="preserve">Hoàng Thị </t>
  </si>
  <si>
    <t>Hà</t>
  </si>
  <si>
    <t>Chu Thị Thanh</t>
  </si>
  <si>
    <t>Hải</t>
  </si>
  <si>
    <t>Hiên</t>
  </si>
  <si>
    <t>Nguyễn Thị Lan</t>
  </si>
  <si>
    <t>Hương</t>
  </si>
  <si>
    <t>Phạm Thị Minh</t>
  </si>
  <si>
    <t>Khuê</t>
  </si>
  <si>
    <t>Lãi</t>
  </si>
  <si>
    <t xml:space="preserve">Phạm Ngọc </t>
  </si>
  <si>
    <t xml:space="preserve">Trần Thị Thu </t>
  </si>
  <si>
    <t>Vũ Thị Hoàng</t>
  </si>
  <si>
    <t>Trần Thị Khánh</t>
  </si>
  <si>
    <t>Loan</t>
  </si>
  <si>
    <t>Mây</t>
  </si>
  <si>
    <t>Đoàn Thị</t>
  </si>
  <si>
    <t>Ngát</t>
  </si>
  <si>
    <t>Ng T.LinĐa Bích</t>
  </si>
  <si>
    <t>Ngọc</t>
  </si>
  <si>
    <t>Nguyễn Thị Minh</t>
  </si>
  <si>
    <t>Nguyệt</t>
  </si>
  <si>
    <t>Phan Thị</t>
  </si>
  <si>
    <t>Nhiên</t>
  </si>
  <si>
    <t>Ninh</t>
  </si>
  <si>
    <t>Nguyễn Thị Ngọc</t>
  </si>
  <si>
    <t>Nguyễn Thị Như</t>
  </si>
  <si>
    <t>Quỳnh</t>
  </si>
  <si>
    <t>Lại Thị</t>
  </si>
  <si>
    <t xml:space="preserve">Dương Thị </t>
  </si>
  <si>
    <t>Thảo</t>
  </si>
  <si>
    <t>Đỗ Thị Thanh</t>
  </si>
  <si>
    <t xml:space="preserve">Nguyễn Hương Thủy </t>
  </si>
  <si>
    <t>Tiên</t>
  </si>
  <si>
    <t xml:space="preserve">Nguyễn Huyền </t>
  </si>
  <si>
    <t xml:space="preserve">Nguyễn Thị Thu </t>
  </si>
  <si>
    <t>Đào Thị Huyền</t>
  </si>
  <si>
    <t>Trần Thu</t>
  </si>
  <si>
    <t xml:space="preserve">Tạ Thị </t>
  </si>
  <si>
    <t>Trinh</t>
  </si>
  <si>
    <t>Đinh Thị</t>
  </si>
  <si>
    <t>Tư</t>
  </si>
  <si>
    <t>Nguyễn Thị Hải</t>
  </si>
  <si>
    <t>Yến</t>
  </si>
  <si>
    <t>Họ và tên</t>
  </si>
  <si>
    <t>Lớp Kế toán A - K11</t>
  </si>
  <si>
    <t>TCTT</t>
  </si>
  <si>
    <t>THVP</t>
  </si>
  <si>
    <t xml:space="preserve">An Đức </t>
  </si>
  <si>
    <t xml:space="preserve">Cao Hữu </t>
  </si>
  <si>
    <t xml:space="preserve">Đoàn Quế </t>
  </si>
  <si>
    <t>Nguyễn Mai</t>
  </si>
  <si>
    <t>Lê Tuấn</t>
  </si>
  <si>
    <t>Nguyễn Thị Vân</t>
  </si>
  <si>
    <t>Nguyễn Ngọc</t>
  </si>
  <si>
    <t>Bích</t>
  </si>
  <si>
    <t xml:space="preserve">Hoàng Bảo </t>
  </si>
  <si>
    <t>Châu</t>
  </si>
  <si>
    <t>Diễm</t>
  </si>
  <si>
    <t>Diệp</t>
  </si>
  <si>
    <t xml:space="preserve">Nguyễn Thị </t>
  </si>
  <si>
    <t xml:space="preserve">Vũ Thu </t>
  </si>
  <si>
    <t>Đào Thị</t>
  </si>
  <si>
    <t>Hạnh</t>
  </si>
  <si>
    <t>Hằng</t>
  </si>
  <si>
    <t xml:space="preserve">Nguyễn Thanh </t>
  </si>
  <si>
    <t>Hòa</t>
  </si>
  <si>
    <t>Huệ</t>
  </si>
  <si>
    <t>Huyền</t>
  </si>
  <si>
    <t xml:space="preserve">Nông Thị </t>
  </si>
  <si>
    <t>Lê Thu</t>
  </si>
  <si>
    <t xml:space="preserve">Nguyễn Thị Lan </t>
  </si>
  <si>
    <t xml:space="preserve">Mai Quế </t>
  </si>
  <si>
    <t xml:space="preserve">Trịnh Thị </t>
  </si>
  <si>
    <t>Hường</t>
  </si>
  <si>
    <t xml:space="preserve">Vũ Thị </t>
  </si>
  <si>
    <t>Lam</t>
  </si>
  <si>
    <t>Nguyễn T Thu</t>
  </si>
  <si>
    <t>Lanh</t>
  </si>
  <si>
    <t xml:space="preserve">Đào Thị Thùy </t>
  </si>
  <si>
    <t xml:space="preserve">Ngô Thị </t>
  </si>
  <si>
    <t>Trần Thị Hồng</t>
  </si>
  <si>
    <t>Hoàng T Thanh</t>
  </si>
  <si>
    <t>Nhàn</t>
  </si>
  <si>
    <t>Phương</t>
  </si>
  <si>
    <t xml:space="preserve">Ngô Xuân </t>
  </si>
  <si>
    <t>Quyền</t>
  </si>
  <si>
    <t>Thủy</t>
  </si>
  <si>
    <t>Thúy</t>
  </si>
  <si>
    <t xml:space="preserve">Đổng Thị  </t>
  </si>
  <si>
    <t>Thương</t>
  </si>
  <si>
    <t>Nguyễn Mạnh</t>
  </si>
  <si>
    <t>Thắng</t>
  </si>
  <si>
    <t xml:space="preserve">Đoàn Thị </t>
  </si>
  <si>
    <t xml:space="preserve">Nguyễn Vân </t>
  </si>
  <si>
    <t>Nguyễn Thị Kiều</t>
  </si>
  <si>
    <t>Ng Thị Thu</t>
  </si>
  <si>
    <t>Xuân</t>
  </si>
  <si>
    <t>Phùng Thị</t>
  </si>
  <si>
    <t>Nguyễn Hoàng</t>
  </si>
  <si>
    <t>Dũng</t>
  </si>
  <si>
    <t>Đặng Thị Khánh</t>
  </si>
  <si>
    <t>Nguyễn Hương</t>
  </si>
  <si>
    <t>Trần Xuân</t>
  </si>
  <si>
    <t xml:space="preserve">Trần Thị Hoài </t>
  </si>
  <si>
    <t>Trâm</t>
  </si>
  <si>
    <t>Trần Ngọc</t>
  </si>
  <si>
    <t>Lớp Kế toán B - K11</t>
  </si>
  <si>
    <t>Phùng Ngọc</t>
  </si>
  <si>
    <t xml:space="preserve">Hoàng Văn </t>
  </si>
  <si>
    <t>Cứ</t>
  </si>
  <si>
    <t>Ngô Thị Kim</t>
  </si>
  <si>
    <t>Thẩm Thị</t>
  </si>
  <si>
    <t>Đào</t>
  </si>
  <si>
    <t xml:space="preserve">Nguyễn Văn </t>
  </si>
  <si>
    <t>Giáp</t>
  </si>
  <si>
    <t>Hảo</t>
  </si>
  <si>
    <t>Trần Thị Thu</t>
  </si>
  <si>
    <t>Hiền</t>
  </si>
  <si>
    <t>Vũ Thị Minh</t>
  </si>
  <si>
    <t>Hoà</t>
  </si>
  <si>
    <t>Lưu Xuân</t>
  </si>
  <si>
    <t>Hùng</t>
  </si>
  <si>
    <t>Bùi Văn</t>
  </si>
  <si>
    <t>Hưng</t>
  </si>
  <si>
    <t xml:space="preserve">Phạm Thị </t>
  </si>
  <si>
    <t>Đặng Phương</t>
  </si>
  <si>
    <t>Liên</t>
  </si>
  <si>
    <t>Nông Thị</t>
  </si>
  <si>
    <t>Trương Hải</t>
  </si>
  <si>
    <t>Nam</t>
  </si>
  <si>
    <t xml:space="preserve">Cầm Thị </t>
  </si>
  <si>
    <t>Nga</t>
  </si>
  <si>
    <t>Hà Thiện</t>
  </si>
  <si>
    <t>Nhân</t>
  </si>
  <si>
    <t xml:space="preserve">Nguyễn Hồng </t>
  </si>
  <si>
    <t>Sơn</t>
  </si>
  <si>
    <t>Đậu Ngọc</t>
  </si>
  <si>
    <t>Thạch</t>
  </si>
  <si>
    <t xml:space="preserve">Lò Thị Bích </t>
  </si>
  <si>
    <t>Hoàng Thanh</t>
  </si>
  <si>
    <t>Nguyễn Văn</t>
  </si>
  <si>
    <t>Tôn</t>
  </si>
  <si>
    <t xml:space="preserve">Lê Thị </t>
  </si>
  <si>
    <t>Nguyễn Thanh</t>
  </si>
  <si>
    <t>Tùng</t>
  </si>
  <si>
    <t>Lớp Thống kê - K11</t>
  </si>
  <si>
    <t>TTHCM</t>
  </si>
  <si>
    <t>Nhung</t>
  </si>
  <si>
    <t>Lớp Quản trị kinh doanh - K11</t>
  </si>
  <si>
    <t xml:space="preserve">Vi Hồng </t>
  </si>
  <si>
    <t>Đăng</t>
  </si>
  <si>
    <t xml:space="preserve">Nguyễn Hà </t>
  </si>
  <si>
    <t xml:space="preserve">Nguyễn Thu </t>
  </si>
  <si>
    <t>Hồng</t>
  </si>
  <si>
    <t xml:space="preserve">Nguyễn Ngọc </t>
  </si>
  <si>
    <t>Nguyễn Sỹ</t>
  </si>
  <si>
    <t>Lân</t>
  </si>
  <si>
    <t>Hà Thị Bích</t>
  </si>
  <si>
    <t>Nguyễn Thị Hồng</t>
  </si>
  <si>
    <t>Nguyễn Thị Phương</t>
  </si>
  <si>
    <t>Phạm Kiều</t>
  </si>
  <si>
    <t xml:space="preserve">Nguyễn Đức </t>
  </si>
  <si>
    <t>NLTK</t>
  </si>
  <si>
    <t>Bùi Thị Thu</t>
  </si>
  <si>
    <t>Lê Hoàng</t>
  </si>
  <si>
    <t>Hiệp</t>
  </si>
  <si>
    <t>Xóa tên</t>
  </si>
  <si>
    <t>TBCHK HS4</t>
  </si>
  <si>
    <t>KT Vĩ mô</t>
  </si>
  <si>
    <t>TKKT1</t>
  </si>
  <si>
    <t>TKDN1</t>
  </si>
  <si>
    <t>KTTC</t>
  </si>
  <si>
    <t>PTHĐKT</t>
  </si>
  <si>
    <t>ĐIỂM HỌC PHẦN HỌC KỲ II NĂM HỌC 2016-2017 (LẦN 1)</t>
  </si>
  <si>
    <t>KTDN2</t>
  </si>
  <si>
    <t>KTQTCF</t>
  </si>
  <si>
    <t>KTHCSN</t>
  </si>
  <si>
    <t>KTTMDV</t>
  </si>
  <si>
    <t>THKT</t>
  </si>
  <si>
    <t>TTCK</t>
  </si>
  <si>
    <t>Mar CB</t>
  </si>
  <si>
    <t>NLKT</t>
  </si>
  <si>
    <t>TKDN</t>
  </si>
  <si>
    <t>TMĐT</t>
  </si>
  <si>
    <t>VHKD</t>
  </si>
  <si>
    <t>MarCB</t>
  </si>
  <si>
    <t>Marketing CB - C« V.Anh</t>
  </si>
  <si>
    <t>NLKT - ThÇy TiÖp</t>
  </si>
  <si>
    <t>TKDN - C« Thµnh/C« H­¬ng</t>
  </si>
  <si>
    <t>Kinh tÕ quèc tÕ - C« H­¬ng</t>
  </si>
  <si>
    <t>TTCK - C« Hßa</t>
  </si>
  <si>
    <t>TM§T - ThÇy LÞch/C« N.Anh</t>
  </si>
  <si>
    <t>VHKD - C« Thñy</t>
  </si>
  <si>
    <t>TTHCM - C« Giang</t>
  </si>
  <si>
    <t>QTBH - C« NhuËn</t>
  </si>
  <si>
    <t>KTQT</t>
  </si>
  <si>
    <t>QTBH</t>
  </si>
  <si>
    <t>Xoa ten tu ky 2 (12/6/2017)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</si>
</sst>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\-mm\-yyyy"/>
    <numFmt numFmtId="174" formatCode="0.000"/>
  </numFmts>
  <fonts count="45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2"/>
      <name val=".Vn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color indexed="12"/>
      <name val="Times New Roman"/>
      <family val="1"/>
    </font>
    <font>
      <sz val="10"/>
      <name val=".VnArial"/>
      <family val="2"/>
    </font>
    <font>
      <sz val="12"/>
      <name val=".VnTime"/>
      <family val="2"/>
    </font>
    <font>
      <sz val="11"/>
      <name val=".VnArial Narrow"/>
      <family val="2"/>
    </font>
    <font>
      <b/>
      <sz val="11"/>
      <color indexed="12"/>
      <name val=".VnArial Narrow"/>
      <family val="2"/>
    </font>
    <font>
      <b/>
      <sz val="12"/>
      <name val=".Vn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Times New Roman"/>
      <family val="1"/>
    </font>
    <font>
      <sz val="11"/>
      <color indexed="8"/>
      <name val=".VnArial Narrow"/>
      <family val="2"/>
    </font>
    <font>
      <sz val="10"/>
      <name val=".VnTime"/>
      <family val="2"/>
    </font>
    <font>
      <b/>
      <sz val="11"/>
      <name val=".VnArial Narrow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/>
      <top style="hair"/>
      <bottom style="hair"/>
    </border>
    <border>
      <left/>
      <right style="thin"/>
      <top/>
      <bottom/>
    </border>
    <border>
      <left/>
      <right/>
      <top style="hair"/>
      <bottom style="hair"/>
    </border>
    <border>
      <left/>
      <right style="thin"/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>
        <color indexed="8"/>
      </left>
      <right/>
      <top style="dotted"/>
      <bottom style="dotted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4" fillId="0" borderId="0" xfId="59" applyFont="1">
      <alignment/>
      <protection/>
    </xf>
    <xf numFmtId="0" fontId="25" fillId="0" borderId="0" xfId="59" applyFont="1">
      <alignment/>
      <protection/>
    </xf>
    <xf numFmtId="0" fontId="23" fillId="0" borderId="0" xfId="59" applyFont="1">
      <alignment/>
      <protection/>
    </xf>
    <xf numFmtId="0" fontId="27" fillId="0" borderId="10" xfId="59" applyFont="1" applyFill="1" applyBorder="1" applyAlignment="1">
      <alignment horizontal="center" vertical="center" wrapText="1"/>
      <protection/>
    </xf>
    <xf numFmtId="172" fontId="27" fillId="0" borderId="10" xfId="59" applyNumberFormat="1" applyFont="1" applyFill="1" applyBorder="1" applyAlignment="1">
      <alignment horizontal="center" vertical="center" wrapText="1"/>
      <protection/>
    </xf>
    <xf numFmtId="0" fontId="23" fillId="0" borderId="10" xfId="59" applyFont="1" applyFill="1" applyBorder="1" applyAlignment="1" quotePrefix="1">
      <alignment horizontal="center" vertical="center" wrapText="1" shrinkToFit="1"/>
      <protection/>
    </xf>
    <xf numFmtId="0" fontId="23" fillId="0" borderId="11" xfId="59" applyFont="1" applyFill="1" applyBorder="1" applyAlignment="1" quotePrefix="1">
      <alignment horizontal="center" vertical="center" wrapText="1" shrinkToFit="1"/>
      <protection/>
    </xf>
    <xf numFmtId="0" fontId="23" fillId="0" borderId="12" xfId="59" applyFont="1" applyFill="1" applyBorder="1" applyAlignment="1" quotePrefix="1">
      <alignment horizontal="center" vertical="center" wrapText="1" shrinkToFit="1"/>
      <protection/>
    </xf>
    <xf numFmtId="0" fontId="23" fillId="0" borderId="13" xfId="59" applyFont="1" applyFill="1" applyBorder="1" applyAlignment="1" quotePrefix="1">
      <alignment horizontal="center" vertical="center" wrapText="1" shrinkToFit="1"/>
      <protection/>
    </xf>
    <xf numFmtId="172" fontId="23" fillId="0" borderId="13" xfId="59" applyNumberFormat="1" applyFont="1" applyFill="1" applyBorder="1" applyAlignment="1" quotePrefix="1">
      <alignment horizontal="center" vertical="center" wrapText="1" shrinkToFit="1"/>
      <protection/>
    </xf>
    <xf numFmtId="0" fontId="23" fillId="24" borderId="13" xfId="59" applyFont="1" applyFill="1" applyBorder="1" applyAlignment="1" quotePrefix="1">
      <alignment horizontal="center" vertical="center" wrapText="1" shrinkToFit="1"/>
      <protection/>
    </xf>
    <xf numFmtId="0" fontId="26" fillId="0" borderId="13" xfId="59" applyFont="1" applyFill="1" applyBorder="1" applyAlignment="1" quotePrefix="1">
      <alignment horizontal="center" vertical="center" wrapText="1" shrinkToFit="1"/>
      <protection/>
    </xf>
    <xf numFmtId="0" fontId="28" fillId="0" borderId="14" xfId="59" applyFont="1" applyFill="1" applyBorder="1" applyAlignment="1" quotePrefix="1">
      <alignment horizontal="center" vertical="center" wrapText="1" shrinkToFit="1"/>
      <protection/>
    </xf>
    <xf numFmtId="0" fontId="26" fillId="0" borderId="15" xfId="59" applyFont="1" applyBorder="1" applyAlignment="1">
      <alignment horizontal="center"/>
      <protection/>
    </xf>
    <xf numFmtId="0" fontId="28" fillId="0" borderId="14" xfId="59" applyFont="1" applyBorder="1" applyAlignment="1">
      <alignment horizontal="center"/>
      <protection/>
    </xf>
    <xf numFmtId="0" fontId="24" fillId="0" borderId="16" xfId="59" applyFont="1" applyBorder="1" applyAlignment="1">
      <alignment horizontal="center"/>
      <protection/>
    </xf>
    <xf numFmtId="0" fontId="29" fillId="0" borderId="17" xfId="60" applyFont="1" applyBorder="1" applyAlignment="1">
      <alignment horizontal="center"/>
      <protection/>
    </xf>
    <xf numFmtId="172" fontId="32" fillId="0" borderId="16" xfId="0" applyNumberFormat="1" applyFont="1" applyFill="1" applyBorder="1" applyAlignment="1">
      <alignment horizontal="center"/>
    </xf>
    <xf numFmtId="2" fontId="32" fillId="0" borderId="16" xfId="59" applyNumberFormat="1" applyFont="1" applyFill="1" applyBorder="1" applyAlignment="1">
      <alignment horizontal="center" vertical="center" wrapText="1"/>
      <protection/>
    </xf>
    <xf numFmtId="0" fontId="32" fillId="0" borderId="14" xfId="59" applyFont="1" applyBorder="1" applyAlignment="1">
      <alignment horizontal="center"/>
      <protection/>
    </xf>
    <xf numFmtId="0" fontId="31" fillId="0" borderId="15" xfId="59" applyFont="1" applyBorder="1" applyAlignment="1">
      <alignment horizontal="center"/>
      <protection/>
    </xf>
    <xf numFmtId="0" fontId="31" fillId="0" borderId="16" xfId="59" applyFont="1" applyBorder="1" applyAlignment="1">
      <alignment horizontal="center"/>
      <protection/>
    </xf>
    <xf numFmtId="172" fontId="6" fillId="0" borderId="0" xfId="59" applyNumberFormat="1">
      <alignment/>
      <protection/>
    </xf>
    <xf numFmtId="0" fontId="6" fillId="0" borderId="0" xfId="59">
      <alignment/>
      <protection/>
    </xf>
    <xf numFmtId="0" fontId="29" fillId="0" borderId="16" xfId="60" applyFont="1" applyBorder="1" applyAlignment="1">
      <alignment horizontal="center"/>
      <protection/>
    </xf>
    <xf numFmtId="0" fontId="6" fillId="0" borderId="0" xfId="59" applyFont="1">
      <alignment/>
      <protection/>
    </xf>
    <xf numFmtId="0" fontId="33" fillId="0" borderId="0" xfId="59" applyFont="1">
      <alignment/>
      <protection/>
    </xf>
    <xf numFmtId="0" fontId="31" fillId="0" borderId="0" xfId="59" applyFont="1">
      <alignment/>
      <protection/>
    </xf>
    <xf numFmtId="0" fontId="32" fillId="0" borderId="0" xfId="59" applyFont="1">
      <alignment/>
      <protection/>
    </xf>
    <xf numFmtId="0" fontId="31" fillId="0" borderId="0" xfId="59" applyFont="1" applyAlignment="1">
      <alignment horizontal="center"/>
      <protection/>
    </xf>
    <xf numFmtId="0" fontId="32" fillId="0" borderId="0" xfId="59" applyFont="1" applyAlignment="1">
      <alignment horizontal="center"/>
      <protection/>
    </xf>
    <xf numFmtId="0" fontId="25" fillId="24" borderId="11" xfId="58" applyFont="1" applyFill="1" applyBorder="1">
      <alignment/>
      <protection/>
    </xf>
    <xf numFmtId="14" fontId="34" fillId="24" borderId="10" xfId="58" applyNumberFormat="1" applyFont="1" applyFill="1" applyBorder="1" applyAlignment="1">
      <alignment horizontal="center"/>
      <protection/>
    </xf>
    <xf numFmtId="0" fontId="35" fillId="0" borderId="18" xfId="58" applyFont="1" applyBorder="1" applyAlignment="1">
      <alignment wrapText="1"/>
      <protection/>
    </xf>
    <xf numFmtId="0" fontId="23" fillId="0" borderId="19" xfId="58" applyFont="1" applyBorder="1" applyAlignment="1">
      <alignment horizontal="left"/>
      <protection/>
    </xf>
    <xf numFmtId="14" fontId="34" fillId="0" borderId="16" xfId="58" applyNumberFormat="1" applyFont="1" applyBorder="1" applyAlignment="1">
      <alignment horizontal="center"/>
      <protection/>
    </xf>
    <xf numFmtId="0" fontId="25" fillId="0" borderId="18" xfId="58" applyFont="1" applyBorder="1" applyAlignment="1">
      <alignment horizontal="left"/>
      <protection/>
    </xf>
    <xf numFmtId="0" fontId="25" fillId="0" borderId="20" xfId="58" applyFont="1" applyBorder="1">
      <alignment/>
      <protection/>
    </xf>
    <xf numFmtId="14" fontId="34" fillId="0" borderId="19" xfId="58" applyNumberFormat="1" applyFont="1" applyBorder="1" applyAlignment="1">
      <alignment horizontal="center"/>
      <protection/>
    </xf>
    <xf numFmtId="0" fontId="25" fillId="24" borderId="20" xfId="58" applyFont="1" applyFill="1" applyBorder="1">
      <alignment/>
      <protection/>
    </xf>
    <xf numFmtId="0" fontId="25" fillId="0" borderId="20" xfId="58" applyFont="1" applyBorder="1" applyAlignment="1">
      <alignment horizontal="left"/>
      <protection/>
    </xf>
    <xf numFmtId="0" fontId="25" fillId="0" borderId="20" xfId="58" applyFont="1" applyFill="1" applyBorder="1">
      <alignment/>
      <protection/>
    </xf>
    <xf numFmtId="0" fontId="23" fillId="0" borderId="19" xfId="58" applyFont="1" applyFill="1" applyBorder="1" applyAlignment="1">
      <alignment horizontal="left"/>
      <protection/>
    </xf>
    <xf numFmtId="14" fontId="0" fillId="0" borderId="19" xfId="0" applyNumberFormat="1" applyBorder="1" applyAlignment="1">
      <alignment horizontal="center"/>
    </xf>
    <xf numFmtId="0" fontId="25" fillId="0" borderId="18" xfId="58" applyFont="1" applyBorder="1">
      <alignment/>
      <protection/>
    </xf>
    <xf numFmtId="0" fontId="35" fillId="24" borderId="18" xfId="58" applyFont="1" applyFill="1" applyBorder="1" applyAlignment="1">
      <alignment wrapText="1"/>
      <protection/>
    </xf>
    <xf numFmtId="0" fontId="23" fillId="24" borderId="19" xfId="58" applyFont="1" applyFill="1" applyBorder="1" applyAlignment="1">
      <alignment horizontal="left"/>
      <protection/>
    </xf>
    <xf numFmtId="14" fontId="34" fillId="24" borderId="19" xfId="58" applyNumberFormat="1" applyFont="1" applyFill="1" applyBorder="1" applyAlignment="1">
      <alignment horizontal="center"/>
      <protection/>
    </xf>
    <xf numFmtId="0" fontId="25" fillId="0" borderId="18" xfId="58" applyFont="1" applyBorder="1" applyAlignment="1">
      <alignment wrapText="1"/>
      <protection/>
    </xf>
    <xf numFmtId="0" fontId="25" fillId="0" borderId="18" xfId="58" applyFont="1" applyFill="1" applyBorder="1">
      <alignment/>
      <protection/>
    </xf>
    <xf numFmtId="14" fontId="34" fillId="0" borderId="19" xfId="0" applyNumberFormat="1" applyFont="1" applyBorder="1" applyAlignment="1">
      <alignment horizontal="center"/>
    </xf>
    <xf numFmtId="0" fontId="25" fillId="24" borderId="12" xfId="58" applyFont="1" applyFill="1" applyBorder="1" applyAlignment="1">
      <alignment horizontal="left"/>
      <protection/>
    </xf>
    <xf numFmtId="0" fontId="25" fillId="0" borderId="19" xfId="58" applyFont="1" applyBorder="1" applyAlignment="1">
      <alignment horizontal="left"/>
      <protection/>
    </xf>
    <xf numFmtId="0" fontId="25" fillId="0" borderId="19" xfId="58" applyFont="1" applyFill="1" applyBorder="1" applyAlignment="1">
      <alignment horizontal="left"/>
      <protection/>
    </xf>
    <xf numFmtId="0" fontId="25" fillId="24" borderId="19" xfId="58" applyFont="1" applyFill="1" applyBorder="1" applyAlignment="1">
      <alignment horizontal="left"/>
      <protection/>
    </xf>
    <xf numFmtId="14" fontId="34" fillId="0" borderId="16" xfId="0" applyNumberFormat="1" applyFont="1" applyBorder="1" applyAlignment="1">
      <alignment horizontal="center"/>
    </xf>
    <xf numFmtId="0" fontId="35" fillId="24" borderId="11" xfId="58" applyFont="1" applyFill="1" applyBorder="1" applyAlignment="1">
      <alignment wrapText="1"/>
      <protection/>
    </xf>
    <xf numFmtId="14" fontId="34" fillId="0" borderId="10" xfId="58" applyNumberFormat="1" applyFont="1" applyBorder="1" applyAlignment="1">
      <alignment horizontal="center" vertical="center" wrapText="1"/>
      <protection/>
    </xf>
    <xf numFmtId="14" fontId="34" fillId="24" borderId="21" xfId="58" applyNumberFormat="1" applyFont="1" applyFill="1" applyBorder="1" applyAlignment="1">
      <alignment horizontal="center"/>
      <protection/>
    </xf>
    <xf numFmtId="14" fontId="34" fillId="24" borderId="16" xfId="58" applyNumberFormat="1" applyFont="1" applyFill="1" applyBorder="1" applyAlignment="1">
      <alignment horizontal="center"/>
      <protection/>
    </xf>
    <xf numFmtId="0" fontId="35" fillId="24" borderId="22" xfId="58" applyFont="1" applyFill="1" applyBorder="1" applyAlignment="1">
      <alignment wrapText="1"/>
      <protection/>
    </xf>
    <xf numFmtId="0" fontId="25" fillId="0" borderId="22" xfId="58" applyFont="1" applyBorder="1">
      <alignment/>
      <protection/>
    </xf>
    <xf numFmtId="0" fontId="35" fillId="0" borderId="20" xfId="58" applyFont="1" applyBorder="1" applyAlignment="1">
      <alignment wrapText="1"/>
      <protection/>
    </xf>
    <xf numFmtId="0" fontId="35" fillId="24" borderId="20" xfId="58" applyFont="1" applyFill="1" applyBorder="1" applyAlignment="1">
      <alignment wrapText="1"/>
      <protection/>
    </xf>
    <xf numFmtId="0" fontId="35" fillId="0" borderId="18" xfId="58" applyFont="1" applyBorder="1">
      <alignment/>
      <protection/>
    </xf>
    <xf numFmtId="14" fontId="36" fillId="0" borderId="19" xfId="58" applyNumberFormat="1" applyFont="1" applyBorder="1" applyAlignment="1">
      <alignment horizontal="center"/>
      <protection/>
    </xf>
    <xf numFmtId="14" fontId="34" fillId="0" borderId="22" xfId="58" applyNumberFormat="1" applyFont="1" applyBorder="1" applyAlignment="1">
      <alignment horizontal="center"/>
      <protection/>
    </xf>
    <xf numFmtId="0" fontId="25" fillId="25" borderId="18" xfId="58" applyFont="1" applyFill="1" applyBorder="1">
      <alignment/>
      <protection/>
    </xf>
    <xf numFmtId="0" fontId="25" fillId="0" borderId="12" xfId="59" applyFont="1" applyFill="1" applyBorder="1" applyAlignment="1" quotePrefix="1">
      <alignment horizontal="center" vertical="center" wrapText="1" shrinkToFit="1"/>
      <protection/>
    </xf>
    <xf numFmtId="0" fontId="25" fillId="24" borderId="23" xfId="58" applyFont="1" applyFill="1" applyBorder="1" applyAlignment="1">
      <alignment horizontal="left"/>
      <protection/>
    </xf>
    <xf numFmtId="0" fontId="35" fillId="0" borderId="19" xfId="58" applyFont="1" applyBorder="1" applyAlignment="1">
      <alignment horizontal="left"/>
      <protection/>
    </xf>
    <xf numFmtId="14" fontId="37" fillId="24" borderId="16" xfId="58" applyNumberFormat="1" applyFont="1" applyFill="1" applyBorder="1" applyAlignment="1">
      <alignment horizontal="center"/>
      <protection/>
    </xf>
    <xf numFmtId="14" fontId="37" fillId="0" borderId="16" xfId="58" applyNumberFormat="1" applyFont="1" applyBorder="1" applyAlignment="1">
      <alignment horizontal="center"/>
      <protection/>
    </xf>
    <xf numFmtId="0" fontId="25" fillId="24" borderId="22" xfId="58" applyFont="1" applyFill="1" applyBorder="1">
      <alignment/>
      <protection/>
    </xf>
    <xf numFmtId="14" fontId="37" fillId="24" borderId="19" xfId="58" applyNumberFormat="1" applyFont="1" applyFill="1" applyBorder="1" applyAlignment="1">
      <alignment horizontal="center"/>
      <protection/>
    </xf>
    <xf numFmtId="14" fontId="37" fillId="0" borderId="19" xfId="58" applyNumberFormat="1" applyFont="1" applyBorder="1" applyAlignment="1">
      <alignment horizontal="center"/>
      <protection/>
    </xf>
    <xf numFmtId="0" fontId="26" fillId="0" borderId="24" xfId="59" applyFont="1" applyBorder="1" applyAlignment="1">
      <alignment horizontal="center"/>
      <protection/>
    </xf>
    <xf numFmtId="0" fontId="25" fillId="0" borderId="25" xfId="58" applyFont="1" applyBorder="1">
      <alignment/>
      <protection/>
    </xf>
    <xf numFmtId="0" fontId="23" fillId="0" borderId="26" xfId="58" applyFont="1" applyBorder="1" applyAlignment="1">
      <alignment/>
      <protection/>
    </xf>
    <xf numFmtId="14" fontId="34" fillId="0" borderId="27" xfId="58" applyNumberFormat="1" applyFont="1" applyBorder="1" applyAlignment="1">
      <alignment horizontal="center"/>
      <protection/>
    </xf>
    <xf numFmtId="0" fontId="35" fillId="24" borderId="25" xfId="58" applyFont="1" applyFill="1" applyBorder="1" applyAlignment="1">
      <alignment wrapText="1"/>
      <protection/>
    </xf>
    <xf numFmtId="0" fontId="23" fillId="24" borderId="26" xfId="58" applyFont="1" applyFill="1" applyBorder="1" applyAlignment="1">
      <alignment/>
      <protection/>
    </xf>
    <xf numFmtId="14" fontId="34" fillId="24" borderId="27" xfId="58" applyNumberFormat="1" applyFont="1" applyFill="1" applyBorder="1" applyAlignment="1">
      <alignment horizontal="center"/>
      <protection/>
    </xf>
    <xf numFmtId="0" fontId="25" fillId="0" borderId="28" xfId="58" applyFont="1" applyBorder="1">
      <alignment/>
      <protection/>
    </xf>
    <xf numFmtId="14" fontId="34" fillId="0" borderId="26" xfId="58" applyNumberFormat="1" applyFont="1" applyBorder="1" applyAlignment="1">
      <alignment horizontal="center"/>
      <protection/>
    </xf>
    <xf numFmtId="0" fontId="25" fillId="0" borderId="29" xfId="58" applyFont="1" applyBorder="1">
      <alignment/>
      <protection/>
    </xf>
    <xf numFmtId="0" fontId="25" fillId="0" borderId="29" xfId="58" applyFont="1" applyBorder="1">
      <alignment/>
      <protection/>
    </xf>
    <xf numFmtId="172" fontId="31" fillId="17" borderId="14" xfId="44" applyNumberFormat="1" applyFont="1" applyFill="1" applyBorder="1" applyAlignment="1">
      <alignment horizontal="center"/>
    </xf>
    <xf numFmtId="172" fontId="31" fillId="17" borderId="30" xfId="44" applyNumberFormat="1" applyFont="1" applyFill="1" applyBorder="1" applyAlignment="1">
      <alignment horizontal="center"/>
    </xf>
    <xf numFmtId="172" fontId="31" fillId="17" borderId="15" xfId="44" applyNumberFormat="1" applyFont="1" applyFill="1" applyBorder="1" applyAlignment="1">
      <alignment horizontal="center"/>
    </xf>
    <xf numFmtId="14" fontId="40" fillId="0" borderId="19" xfId="58" applyNumberFormat="1" applyFont="1" applyBorder="1" applyAlignment="1">
      <alignment horizontal="center"/>
      <protection/>
    </xf>
    <xf numFmtId="172" fontId="41" fillId="24" borderId="14" xfId="44" applyNumberFormat="1" applyFont="1" applyFill="1" applyBorder="1" applyAlignment="1">
      <alignment horizontal="center"/>
    </xf>
    <xf numFmtId="172" fontId="41" fillId="24" borderId="30" xfId="44" applyNumberFormat="1" applyFont="1" applyFill="1" applyBorder="1" applyAlignment="1">
      <alignment horizontal="center"/>
    </xf>
    <xf numFmtId="172" fontId="41" fillId="24" borderId="15" xfId="44" applyNumberFormat="1" applyFont="1" applyFill="1" applyBorder="1" applyAlignment="1">
      <alignment horizontal="center"/>
    </xf>
    <xf numFmtId="172" fontId="41" fillId="17" borderId="14" xfId="44" applyNumberFormat="1" applyFont="1" applyFill="1" applyBorder="1" applyAlignment="1">
      <alignment horizontal="center"/>
    </xf>
    <xf numFmtId="172" fontId="41" fillId="17" borderId="30" xfId="44" applyNumberFormat="1" applyFont="1" applyFill="1" applyBorder="1" applyAlignment="1">
      <alignment horizontal="center"/>
    </xf>
    <xf numFmtId="172" fontId="41" fillId="17" borderId="15" xfId="44" applyNumberFormat="1" applyFont="1" applyFill="1" applyBorder="1" applyAlignment="1">
      <alignment horizontal="center"/>
    </xf>
    <xf numFmtId="0" fontId="42" fillId="24" borderId="17" xfId="0" applyFont="1" applyFill="1" applyBorder="1" applyAlignment="1">
      <alignment/>
    </xf>
    <xf numFmtId="0" fontId="42" fillId="24" borderId="16" xfId="0" applyFont="1" applyFill="1" applyBorder="1" applyAlignment="1">
      <alignment/>
    </xf>
    <xf numFmtId="0" fontId="29" fillId="17" borderId="16" xfId="60" applyFont="1" applyFill="1" applyBorder="1" applyAlignment="1">
      <alignment horizontal="center"/>
      <protection/>
    </xf>
    <xf numFmtId="0" fontId="25" fillId="17" borderId="20" xfId="58" applyFont="1" applyFill="1" applyBorder="1">
      <alignment/>
      <protection/>
    </xf>
    <xf numFmtId="0" fontId="25" fillId="17" borderId="19" xfId="58" applyFont="1" applyFill="1" applyBorder="1" applyAlignment="1">
      <alignment horizontal="left"/>
      <protection/>
    </xf>
    <xf numFmtId="14" fontId="34" fillId="17" borderId="19" xfId="58" applyNumberFormat="1" applyFont="1" applyFill="1" applyBorder="1" applyAlignment="1">
      <alignment horizontal="center"/>
      <protection/>
    </xf>
    <xf numFmtId="172" fontId="32" fillId="17" borderId="16" xfId="0" applyNumberFormat="1" applyFont="1" applyFill="1" applyBorder="1" applyAlignment="1">
      <alignment horizontal="center"/>
    </xf>
    <xf numFmtId="2" fontId="32" fillId="17" borderId="16" xfId="59" applyNumberFormat="1" applyFont="1" applyFill="1" applyBorder="1" applyAlignment="1">
      <alignment horizontal="center" vertical="center" wrapText="1"/>
      <protection/>
    </xf>
    <xf numFmtId="0" fontId="32" fillId="17" borderId="14" xfId="59" applyFont="1" applyFill="1" applyBorder="1" applyAlignment="1">
      <alignment horizontal="center"/>
      <protection/>
    </xf>
    <xf numFmtId="0" fontId="31" fillId="17" borderId="15" xfId="59" applyFont="1" applyFill="1" applyBorder="1" applyAlignment="1">
      <alignment horizontal="center"/>
      <protection/>
    </xf>
    <xf numFmtId="0" fontId="31" fillId="17" borderId="16" xfId="59" applyFont="1" applyFill="1" applyBorder="1" applyAlignment="1">
      <alignment horizontal="center"/>
      <protection/>
    </xf>
    <xf numFmtId="172" fontId="6" fillId="17" borderId="0" xfId="59" applyNumberFormat="1" applyFill="1">
      <alignment/>
      <protection/>
    </xf>
    <xf numFmtId="0" fontId="6" fillId="17" borderId="0" xfId="59" applyFill="1">
      <alignment/>
      <protection/>
    </xf>
    <xf numFmtId="0" fontId="29" fillId="17" borderId="17" xfId="60" applyFont="1" applyFill="1" applyBorder="1" applyAlignment="1">
      <alignment horizontal="center"/>
      <protection/>
    </xf>
    <xf numFmtId="0" fontId="25" fillId="17" borderId="18" xfId="58" applyFont="1" applyFill="1" applyBorder="1">
      <alignment/>
      <protection/>
    </xf>
    <xf numFmtId="14" fontId="34" fillId="17" borderId="16" xfId="58" applyNumberFormat="1" applyFont="1" applyFill="1" applyBorder="1" applyAlignment="1">
      <alignment horizontal="center"/>
      <protection/>
    </xf>
    <xf numFmtId="172" fontId="43" fillId="17" borderId="16" xfId="0" applyNumberFormat="1" applyFont="1" applyFill="1" applyBorder="1" applyAlignment="1">
      <alignment horizontal="center"/>
    </xf>
    <xf numFmtId="2" fontId="43" fillId="17" borderId="16" xfId="59" applyNumberFormat="1" applyFont="1" applyFill="1" applyBorder="1" applyAlignment="1">
      <alignment horizontal="center" vertical="center" wrapText="1"/>
      <protection/>
    </xf>
    <xf numFmtId="0" fontId="43" fillId="17" borderId="14" xfId="59" applyFont="1" applyFill="1" applyBorder="1" applyAlignment="1">
      <alignment horizontal="center"/>
      <protection/>
    </xf>
    <xf numFmtId="172" fontId="6" fillId="17" borderId="0" xfId="59" applyNumberFormat="1" applyFont="1" applyFill="1">
      <alignment/>
      <protection/>
    </xf>
    <xf numFmtId="0" fontId="6" fillId="17" borderId="0" xfId="59" applyFont="1" applyFill="1">
      <alignment/>
      <protection/>
    </xf>
    <xf numFmtId="0" fontId="25" fillId="17" borderId="20" xfId="58" applyFont="1" applyFill="1" applyBorder="1" applyAlignment="1">
      <alignment wrapText="1"/>
      <protection/>
    </xf>
    <xf numFmtId="0" fontId="25" fillId="17" borderId="22" xfId="58" applyFont="1" applyFill="1" applyBorder="1" applyAlignment="1">
      <alignment wrapText="1"/>
      <protection/>
    </xf>
    <xf numFmtId="0" fontId="25" fillId="17" borderId="29" xfId="58" applyFont="1" applyFill="1" applyBorder="1">
      <alignment/>
      <protection/>
    </xf>
    <xf numFmtId="0" fontId="23" fillId="17" borderId="26" xfId="58" applyFont="1" applyFill="1" applyBorder="1" applyAlignment="1">
      <alignment/>
      <protection/>
    </xf>
    <xf numFmtId="14" fontId="34" fillId="17" borderId="26" xfId="58" applyNumberFormat="1" applyFont="1" applyFill="1" applyBorder="1" applyAlignment="1">
      <alignment horizontal="center"/>
      <protection/>
    </xf>
    <xf numFmtId="0" fontId="25" fillId="17" borderId="29" xfId="58" applyFont="1" applyFill="1" applyBorder="1">
      <alignment/>
      <protection/>
    </xf>
    <xf numFmtId="0" fontId="25" fillId="17" borderId="25" xfId="58" applyFont="1" applyFill="1" applyBorder="1">
      <alignment/>
      <protection/>
    </xf>
    <xf numFmtId="0" fontId="29" fillId="26" borderId="16" xfId="60" applyFont="1" applyFill="1" applyBorder="1" applyAlignment="1">
      <alignment horizontal="center"/>
      <protection/>
    </xf>
    <xf numFmtId="0" fontId="25" fillId="26" borderId="20" xfId="58" applyFont="1" applyFill="1" applyBorder="1">
      <alignment/>
      <protection/>
    </xf>
    <xf numFmtId="0" fontId="25" fillId="26" borderId="19" xfId="58" applyFont="1" applyFill="1" applyBorder="1" applyAlignment="1">
      <alignment horizontal="left"/>
      <protection/>
    </xf>
    <xf numFmtId="14" fontId="34" fillId="26" borderId="19" xfId="58" applyNumberFormat="1" applyFont="1" applyFill="1" applyBorder="1" applyAlignment="1">
      <alignment horizontal="center"/>
      <protection/>
    </xf>
    <xf numFmtId="172" fontId="41" fillId="26" borderId="14" xfId="44" applyNumberFormat="1" applyFont="1" applyFill="1" applyBorder="1" applyAlignment="1">
      <alignment horizontal="center"/>
    </xf>
    <xf numFmtId="172" fontId="41" fillId="26" borderId="30" xfId="44" applyNumberFormat="1" applyFont="1" applyFill="1" applyBorder="1" applyAlignment="1">
      <alignment horizontal="center"/>
    </xf>
    <xf numFmtId="172" fontId="41" fillId="26" borderId="15" xfId="44" applyNumberFormat="1" applyFont="1" applyFill="1" applyBorder="1" applyAlignment="1">
      <alignment horizontal="center"/>
    </xf>
    <xf numFmtId="172" fontId="32" fillId="26" borderId="16" xfId="0" applyNumberFormat="1" applyFont="1" applyFill="1" applyBorder="1" applyAlignment="1">
      <alignment horizontal="center"/>
    </xf>
    <xf numFmtId="2" fontId="32" fillId="26" borderId="16" xfId="59" applyNumberFormat="1" applyFont="1" applyFill="1" applyBorder="1" applyAlignment="1">
      <alignment horizontal="center" vertical="center" wrapText="1"/>
      <protection/>
    </xf>
    <xf numFmtId="0" fontId="32" fillId="26" borderId="14" xfId="59" applyFont="1" applyFill="1" applyBorder="1" applyAlignment="1">
      <alignment horizontal="center"/>
      <protection/>
    </xf>
    <xf numFmtId="0" fontId="31" fillId="26" borderId="15" xfId="59" applyFont="1" applyFill="1" applyBorder="1" applyAlignment="1">
      <alignment horizontal="center"/>
      <protection/>
    </xf>
    <xf numFmtId="0" fontId="31" fillId="26" borderId="16" xfId="59" applyFont="1" applyFill="1" applyBorder="1" applyAlignment="1">
      <alignment horizontal="center"/>
      <protection/>
    </xf>
    <xf numFmtId="172" fontId="6" fillId="26" borderId="0" xfId="59" applyNumberFormat="1" applyFill="1">
      <alignment/>
      <protection/>
    </xf>
    <xf numFmtId="0" fontId="6" fillId="26" borderId="0" xfId="59" applyFill="1">
      <alignment/>
      <protection/>
    </xf>
    <xf numFmtId="172" fontId="41" fillId="0" borderId="14" xfId="44" applyNumberFormat="1" applyFont="1" applyFill="1" applyBorder="1" applyAlignment="1">
      <alignment horizontal="center"/>
    </xf>
    <xf numFmtId="172" fontId="41" fillId="0" borderId="30" xfId="44" applyNumberFormat="1" applyFont="1" applyFill="1" applyBorder="1" applyAlignment="1">
      <alignment horizontal="center"/>
    </xf>
    <xf numFmtId="172" fontId="41" fillId="0" borderId="15" xfId="44" applyNumberFormat="1" applyFont="1" applyFill="1" applyBorder="1" applyAlignment="1">
      <alignment horizontal="center"/>
    </xf>
    <xf numFmtId="0" fontId="32" fillId="0" borderId="0" xfId="59" applyFont="1" applyFill="1">
      <alignment/>
      <protection/>
    </xf>
    <xf numFmtId="0" fontId="23" fillId="0" borderId="31" xfId="59" applyFont="1" applyFill="1" applyBorder="1" applyAlignment="1">
      <alignment horizontal="center" vertical="center" wrapText="1" shrinkToFit="1"/>
      <protection/>
    </xf>
    <xf numFmtId="0" fontId="23" fillId="0" borderId="32" xfId="59" applyFont="1" applyFill="1" applyBorder="1" applyAlignment="1">
      <alignment horizontal="center" vertical="center" wrapText="1" shrinkToFit="1"/>
      <protection/>
    </xf>
    <xf numFmtId="0" fontId="23" fillId="0" borderId="33" xfId="59" applyFont="1" applyFill="1" applyBorder="1" applyAlignment="1">
      <alignment horizontal="center" vertical="center" wrapText="1" shrinkToFit="1"/>
      <protection/>
    </xf>
    <xf numFmtId="0" fontId="23" fillId="0" borderId="34" xfId="59" applyFont="1" applyFill="1" applyBorder="1" applyAlignment="1">
      <alignment horizontal="center" vertical="center" wrapText="1" shrinkToFit="1"/>
      <protection/>
    </xf>
    <xf numFmtId="0" fontId="22" fillId="0" borderId="0" xfId="59" applyFont="1" applyAlignment="1">
      <alignment horizontal="center"/>
      <protection/>
    </xf>
    <xf numFmtId="0" fontId="23" fillId="0" borderId="35" xfId="59" applyFont="1" applyFill="1" applyBorder="1" applyAlignment="1">
      <alignment horizontal="center" vertical="center" wrapText="1"/>
      <protection/>
    </xf>
    <xf numFmtId="0" fontId="23" fillId="0" borderId="36" xfId="59" applyFont="1" applyFill="1" applyBorder="1" applyAlignment="1">
      <alignment horizontal="center" vertical="center" wrapText="1"/>
      <protection/>
    </xf>
    <xf numFmtId="0" fontId="23" fillId="0" borderId="37" xfId="59" applyFont="1" applyFill="1" applyBorder="1" applyAlignment="1">
      <alignment horizontal="center" vertical="center" wrapText="1"/>
      <protection/>
    </xf>
    <xf numFmtId="0" fontId="23" fillId="0" borderId="13" xfId="59" applyFont="1" applyFill="1" applyBorder="1" applyAlignment="1">
      <alignment horizontal="center" vertical="center" wrapText="1" shrinkToFit="1"/>
      <protection/>
    </xf>
    <xf numFmtId="0" fontId="23" fillId="0" borderId="38" xfId="59" applyFont="1" applyFill="1" applyBorder="1" applyAlignment="1">
      <alignment horizontal="center" vertical="center" wrapText="1" shrinkToFit="1"/>
      <protection/>
    </xf>
    <xf numFmtId="0" fontId="23" fillId="0" borderId="0" xfId="59" applyFont="1" applyAlignment="1">
      <alignment horizontal="center"/>
      <protection/>
    </xf>
    <xf numFmtId="0" fontId="23" fillId="0" borderId="39" xfId="59" applyFont="1" applyBorder="1" applyAlignment="1">
      <alignment horizontal="center"/>
      <protection/>
    </xf>
    <xf numFmtId="0" fontId="24" fillId="0" borderId="40" xfId="59" applyFont="1" applyBorder="1" applyAlignment="1">
      <alignment horizontal="center" vertical="center" wrapText="1"/>
      <protection/>
    </xf>
    <xf numFmtId="0" fontId="24" fillId="0" borderId="41" xfId="59" applyFont="1" applyBorder="1" applyAlignment="1">
      <alignment horizontal="center" vertical="center" wrapText="1"/>
      <protection/>
    </xf>
    <xf numFmtId="0" fontId="26" fillId="0" borderId="42" xfId="59" applyFont="1" applyFill="1" applyBorder="1" applyAlignment="1">
      <alignment horizontal="center" vertical="center" wrapText="1"/>
      <protection/>
    </xf>
    <xf numFmtId="0" fontId="26" fillId="0" borderId="16" xfId="59" applyFont="1" applyFill="1" applyBorder="1" applyAlignment="1">
      <alignment horizontal="center" vertical="center" wrapText="1"/>
      <protection/>
    </xf>
    <xf numFmtId="0" fontId="26" fillId="0" borderId="42" xfId="59" applyFont="1" applyBorder="1" applyAlignment="1">
      <alignment horizontal="center" vertical="center" wrapText="1"/>
      <protection/>
    </xf>
    <xf numFmtId="0" fontId="26" fillId="0" borderId="16" xfId="59" applyFont="1" applyBorder="1" applyAlignment="1">
      <alignment horizontal="center" vertical="center" wrapText="1"/>
      <protection/>
    </xf>
    <xf numFmtId="0" fontId="24" fillId="0" borderId="13" xfId="59" applyFont="1" applyFill="1" applyBorder="1" applyAlignment="1">
      <alignment horizontal="center" vertical="center" wrapText="1"/>
      <protection/>
    </xf>
    <xf numFmtId="0" fontId="24" fillId="0" borderId="38" xfId="59" applyFont="1" applyFill="1" applyBorder="1" applyAlignment="1">
      <alignment horizontal="center" vertical="center" wrapText="1"/>
      <protection/>
    </xf>
    <xf numFmtId="172" fontId="32" fillId="0" borderId="43" xfId="0" applyNumberFormat="1" applyFont="1" applyFill="1" applyBorder="1" applyAlignment="1">
      <alignment horizontal="center"/>
    </xf>
    <xf numFmtId="172" fontId="32" fillId="0" borderId="24" xfId="0" applyNumberFormat="1" applyFont="1" applyFill="1" applyBorder="1" applyAlignment="1">
      <alignment horizontal="center"/>
    </xf>
    <xf numFmtId="172" fontId="32" fillId="0" borderId="44" xfId="0" applyNumberFormat="1" applyFont="1" applyFill="1" applyBorder="1" applyAlignment="1">
      <alignment horizontal="center"/>
    </xf>
    <xf numFmtId="0" fontId="25" fillId="0" borderId="0" xfId="59" applyFont="1" applyAlignment="1">
      <alignment horizontal="center"/>
      <protection/>
    </xf>
    <xf numFmtId="0" fontId="26" fillId="0" borderId="35" xfId="59" applyFont="1" applyFill="1" applyBorder="1" applyAlignment="1">
      <alignment horizontal="center" vertical="center" wrapText="1"/>
      <protection/>
    </xf>
    <xf numFmtId="0" fontId="26" fillId="0" borderId="36" xfId="59" applyFont="1" applyFill="1" applyBorder="1" applyAlignment="1">
      <alignment horizontal="center" vertical="center" wrapText="1"/>
      <protection/>
    </xf>
    <xf numFmtId="0" fontId="26" fillId="0" borderId="37" xfId="59" applyFont="1" applyFill="1" applyBorder="1" applyAlignment="1">
      <alignment horizontal="center" vertical="center" wrapText="1"/>
      <protection/>
    </xf>
    <xf numFmtId="0" fontId="24" fillId="0" borderId="42" xfId="59" applyFont="1" applyBorder="1" applyAlignment="1">
      <alignment horizontal="center" vertical="center" wrapText="1"/>
      <protection/>
    </xf>
    <xf numFmtId="0" fontId="24" fillId="0" borderId="16" xfId="59" applyFont="1" applyBorder="1" applyAlignment="1">
      <alignment horizontal="center" vertical="center" wrapText="1"/>
      <protection/>
    </xf>
    <xf numFmtId="0" fontId="24" fillId="0" borderId="45" xfId="59" applyFont="1" applyBorder="1" applyAlignment="1">
      <alignment horizontal="center" vertical="center" wrapText="1"/>
      <protection/>
    </xf>
    <xf numFmtId="0" fontId="24" fillId="0" borderId="46" xfId="59" applyFont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diem HP ky 1 nam 1(07-08) lan1 tk a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iem HP ky 1 nam 1(07-08) lan1 tk a" xfId="59"/>
    <cellStyle name="Normal_Diem HPKI nam1(07-08) lan1-2 Lop 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auto="1"/>
      </font>
      <fill>
        <patternFill>
          <bgColor rgb="FFFFFF00"/>
        </patternFill>
      </fill>
      <border/>
    </dxf>
    <dxf>
      <fill>
        <patternFill>
          <bgColor rgb="FFFFFF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LD%20tu%20T9_2013\Cao%20dang%20K8\Nam%201\Hoc%20ky%201\ky1_nam1_lan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n%20ly%20diem\Cao%20dang\Cao%20dang%20k3\TK\Nam%20thu%201\Ky%201%20(2006%20-%202007)\diem%20thi%20tke%20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n%20ly%20diem\Cao%20dang\Cao%20dang%20k3\TK\Nam%20thu%201\Ky%201%20(2006%20-%202007)\diem%20thi%20tk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TA"/>
      <sheetName val="KTB"/>
      <sheetName val="KTC"/>
      <sheetName val="KTD"/>
      <sheetName val="KTE"/>
      <sheetName val="TK"/>
      <sheetName val="TH"/>
      <sheetName val="QTKD"/>
      <sheetName val="TCN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DQP"/>
      <sheetName val="diem hk1"/>
      <sheetName val="bangtkdie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em hk1"/>
      <sheetName val="diem hk2"/>
      <sheetName val="Thi lai ky2"/>
      <sheetName val="hoc la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I47"/>
  <sheetViews>
    <sheetView workbookViewId="0" topLeftCell="A1">
      <pane xSplit="4" ySplit="5" topLeftCell="AL3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E3" sqref="BE1:BK16384"/>
    </sheetView>
  </sheetViews>
  <sheetFormatPr defaultColWidth="8.8515625" defaultRowHeight="12.75"/>
  <cols>
    <col min="1" max="1" width="5.28125" style="24" customWidth="1"/>
    <col min="2" max="2" width="21.421875" style="24" customWidth="1"/>
    <col min="3" max="3" width="9.140625" style="24" customWidth="1"/>
    <col min="4" max="4" width="11.8515625" style="24" customWidth="1"/>
    <col min="5" max="5" width="4.28125" style="24" hidden="1" customWidth="1"/>
    <col min="6" max="7" width="4.28125" style="23" hidden="1" customWidth="1"/>
    <col min="8" max="8" width="4.28125" style="27" hidden="1" customWidth="1"/>
    <col min="9" max="11" width="4.28125" style="23" hidden="1" customWidth="1"/>
    <col min="12" max="12" width="4.28125" style="27" hidden="1" customWidth="1"/>
    <col min="13" max="13" width="4.28125" style="24" hidden="1" customWidth="1"/>
    <col min="14" max="15" width="4.28125" style="23" hidden="1" customWidth="1"/>
    <col min="16" max="16" width="4.28125" style="27" hidden="1" customWidth="1"/>
    <col min="17" max="17" width="4.28125" style="24" hidden="1" customWidth="1"/>
    <col min="18" max="19" width="4.28125" style="23" hidden="1" customWidth="1"/>
    <col min="20" max="20" width="4.28125" style="27" hidden="1" customWidth="1"/>
    <col min="21" max="23" width="4.28125" style="24" hidden="1" customWidth="1"/>
    <col min="24" max="24" width="4.28125" style="27" hidden="1" customWidth="1"/>
    <col min="25" max="27" width="4.28125" style="24" hidden="1" customWidth="1"/>
    <col min="28" max="28" width="4.28125" style="27" hidden="1" customWidth="1"/>
    <col min="29" max="31" width="4.28125" style="24" hidden="1" customWidth="1"/>
    <col min="32" max="32" width="4.28125" style="27" hidden="1" customWidth="1"/>
    <col min="33" max="35" width="4.28125" style="24" hidden="1" customWidth="1"/>
    <col min="36" max="36" width="4.28125" style="27" hidden="1" customWidth="1"/>
    <col min="37" max="37" width="10.421875" style="28" hidden="1" customWidth="1"/>
    <col min="38" max="38" width="4.7109375" style="29" customWidth="1"/>
    <col min="39" max="39" width="4.7109375" style="30" customWidth="1"/>
    <col min="40" max="40" width="4.7109375" style="31" customWidth="1"/>
    <col min="41" max="41" width="4.7109375" style="30" customWidth="1"/>
    <col min="42" max="42" width="4.7109375" style="31" customWidth="1"/>
    <col min="43" max="43" width="4.7109375" style="30" customWidth="1"/>
    <col min="44" max="44" width="5.140625" style="31" customWidth="1"/>
    <col min="45" max="45" width="4.7109375" style="30" customWidth="1"/>
    <col min="46" max="46" width="5.421875" style="31" customWidth="1"/>
    <col min="47" max="47" width="4.7109375" style="30" customWidth="1"/>
    <col min="48" max="48" width="4.7109375" style="31" customWidth="1"/>
    <col min="49" max="49" width="6.140625" style="30" customWidth="1"/>
    <col min="50" max="50" width="4.7109375" style="31" customWidth="1"/>
    <col min="51" max="51" width="4.7109375" style="30" customWidth="1"/>
    <col min="52" max="52" width="4.7109375" style="31" customWidth="1"/>
    <col min="53" max="53" width="4.7109375" style="30" customWidth="1"/>
    <col min="54" max="54" width="9.00390625" style="30" customWidth="1"/>
    <col min="55" max="55" width="6.7109375" style="30" customWidth="1"/>
    <col min="56" max="56" width="8.57421875" style="30" customWidth="1"/>
    <col min="57" max="57" width="14.7109375" style="30" hidden="1" customWidth="1"/>
    <col min="58" max="59" width="0" style="28" hidden="1" customWidth="1"/>
    <col min="60" max="61" width="5.140625" style="24" hidden="1" customWidth="1"/>
    <col min="62" max="63" width="0" style="24" hidden="1" customWidth="1"/>
    <col min="64" max="16384" width="8.8515625" style="24" customWidth="1"/>
  </cols>
  <sheetData>
    <row r="1" spans="1:59" s="2" customFormat="1" ht="15.75">
      <c r="A1" s="148" t="s">
        <v>0</v>
      </c>
      <c r="B1" s="148"/>
      <c r="C1" s="148"/>
      <c r="D1" s="148"/>
      <c r="E1" s="154" t="s">
        <v>202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"/>
      <c r="BG1" s="1"/>
    </row>
    <row r="2" spans="1:59" s="2" customFormat="1" ht="15.75">
      <c r="A2" s="3"/>
      <c r="B2" s="3"/>
      <c r="C2" s="3"/>
      <c r="E2" s="155" t="s">
        <v>73</v>
      </c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"/>
      <c r="BG2" s="1" t="s">
        <v>1</v>
      </c>
    </row>
    <row r="3" spans="1:61" s="2" customFormat="1" ht="15" customHeight="1">
      <c r="A3" s="152" t="s">
        <v>2</v>
      </c>
      <c r="B3" s="144" t="s">
        <v>72</v>
      </c>
      <c r="C3" s="145"/>
      <c r="D3" s="152" t="s">
        <v>3</v>
      </c>
      <c r="E3" s="149" t="s">
        <v>191</v>
      </c>
      <c r="F3" s="150"/>
      <c r="G3" s="150"/>
      <c r="H3" s="151"/>
      <c r="I3" s="149" t="s">
        <v>203</v>
      </c>
      <c r="J3" s="150"/>
      <c r="K3" s="150"/>
      <c r="L3" s="151"/>
      <c r="M3" s="149" t="s">
        <v>204</v>
      </c>
      <c r="N3" s="150"/>
      <c r="O3" s="150"/>
      <c r="P3" s="151"/>
      <c r="Q3" s="149" t="s">
        <v>205</v>
      </c>
      <c r="R3" s="150"/>
      <c r="S3" s="150"/>
      <c r="T3" s="151"/>
      <c r="U3" s="149" t="s">
        <v>206</v>
      </c>
      <c r="V3" s="150"/>
      <c r="W3" s="150"/>
      <c r="X3" s="151"/>
      <c r="Y3" s="149" t="s">
        <v>207</v>
      </c>
      <c r="Z3" s="150"/>
      <c r="AA3" s="150"/>
      <c r="AB3" s="151"/>
      <c r="AC3" s="149" t="s">
        <v>208</v>
      </c>
      <c r="AD3" s="150"/>
      <c r="AE3" s="150"/>
      <c r="AF3" s="151"/>
      <c r="AG3" s="149" t="s">
        <v>175</v>
      </c>
      <c r="AH3" s="150"/>
      <c r="AI3" s="150"/>
      <c r="AJ3" s="151"/>
      <c r="AK3" s="162" t="s">
        <v>4</v>
      </c>
      <c r="AL3" s="168" t="s">
        <v>5</v>
      </c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70"/>
      <c r="BB3" s="160" t="s">
        <v>196</v>
      </c>
      <c r="BC3" s="158" t="s">
        <v>6</v>
      </c>
      <c r="BD3" s="158" t="s">
        <v>7</v>
      </c>
      <c r="BE3" s="171" t="s">
        <v>8</v>
      </c>
      <c r="BF3" s="1"/>
      <c r="BG3" s="1"/>
      <c r="BH3" s="167"/>
      <c r="BI3" s="167"/>
    </row>
    <row r="4" spans="1:59" s="2" customFormat="1" ht="22.5" customHeight="1">
      <c r="A4" s="153"/>
      <c r="B4" s="146"/>
      <c r="C4" s="147"/>
      <c r="D4" s="153"/>
      <c r="E4" s="4" t="s">
        <v>9</v>
      </c>
      <c r="F4" s="5" t="s">
        <v>10</v>
      </c>
      <c r="G4" s="5" t="s">
        <v>11</v>
      </c>
      <c r="H4" s="4" t="s">
        <v>12</v>
      </c>
      <c r="I4" s="5" t="s">
        <v>9</v>
      </c>
      <c r="J4" s="5" t="s">
        <v>10</v>
      </c>
      <c r="K4" s="5" t="s">
        <v>11</v>
      </c>
      <c r="L4" s="4" t="s">
        <v>12</v>
      </c>
      <c r="M4" s="4" t="s">
        <v>9</v>
      </c>
      <c r="N4" s="5" t="s">
        <v>10</v>
      </c>
      <c r="O4" s="5" t="s">
        <v>11</v>
      </c>
      <c r="P4" s="4" t="s">
        <v>12</v>
      </c>
      <c r="Q4" s="4" t="s">
        <v>9</v>
      </c>
      <c r="R4" s="5" t="s">
        <v>10</v>
      </c>
      <c r="S4" s="5" t="s">
        <v>11</v>
      </c>
      <c r="T4" s="4" t="s">
        <v>12</v>
      </c>
      <c r="U4" s="4" t="s">
        <v>9</v>
      </c>
      <c r="V4" s="5" t="s">
        <v>10</v>
      </c>
      <c r="W4" s="5" t="s">
        <v>11</v>
      </c>
      <c r="X4" s="4" t="s">
        <v>12</v>
      </c>
      <c r="Y4" s="4" t="s">
        <v>9</v>
      </c>
      <c r="Z4" s="5" t="s">
        <v>10</v>
      </c>
      <c r="AA4" s="5" t="s">
        <v>11</v>
      </c>
      <c r="AB4" s="4" t="s">
        <v>12</v>
      </c>
      <c r="AC4" s="4" t="s">
        <v>9</v>
      </c>
      <c r="AD4" s="5" t="s">
        <v>10</v>
      </c>
      <c r="AE4" s="5" t="s">
        <v>11</v>
      </c>
      <c r="AF4" s="4" t="s">
        <v>12</v>
      </c>
      <c r="AG4" s="4" t="s">
        <v>9</v>
      </c>
      <c r="AH4" s="5" t="s">
        <v>10</v>
      </c>
      <c r="AI4" s="5" t="s">
        <v>11</v>
      </c>
      <c r="AJ4" s="4" t="s">
        <v>12</v>
      </c>
      <c r="AK4" s="163"/>
      <c r="AL4" s="156" t="s">
        <v>191</v>
      </c>
      <c r="AM4" s="157"/>
      <c r="AN4" s="156" t="s">
        <v>203</v>
      </c>
      <c r="AO4" s="157"/>
      <c r="AP4" s="156" t="s">
        <v>204</v>
      </c>
      <c r="AQ4" s="157"/>
      <c r="AR4" s="156" t="s">
        <v>205</v>
      </c>
      <c r="AS4" s="157"/>
      <c r="AT4" s="156" t="s">
        <v>206</v>
      </c>
      <c r="AU4" s="157"/>
      <c r="AV4" s="156" t="s">
        <v>207</v>
      </c>
      <c r="AW4" s="157"/>
      <c r="AX4" s="156" t="s">
        <v>208</v>
      </c>
      <c r="AY4" s="157"/>
      <c r="AZ4" s="156" t="s">
        <v>175</v>
      </c>
      <c r="BA4" s="157"/>
      <c r="BB4" s="161"/>
      <c r="BC4" s="159"/>
      <c r="BD4" s="159"/>
      <c r="BE4" s="172"/>
      <c r="BF4" s="1"/>
      <c r="BG4" s="1"/>
    </row>
    <row r="5" spans="1:59" s="2" customFormat="1" ht="15.75">
      <c r="A5" s="6"/>
      <c r="B5" s="7"/>
      <c r="C5" s="8"/>
      <c r="D5" s="6"/>
      <c r="E5" s="9"/>
      <c r="F5" s="10"/>
      <c r="G5" s="10"/>
      <c r="H5" s="9">
        <v>2</v>
      </c>
      <c r="I5" s="10"/>
      <c r="J5" s="10"/>
      <c r="K5" s="10"/>
      <c r="L5" s="9">
        <v>4</v>
      </c>
      <c r="M5" s="9"/>
      <c r="N5" s="10"/>
      <c r="O5" s="10"/>
      <c r="P5" s="9">
        <v>2</v>
      </c>
      <c r="Q5" s="9"/>
      <c r="R5" s="10"/>
      <c r="S5" s="10"/>
      <c r="T5" s="9">
        <v>3</v>
      </c>
      <c r="U5" s="11"/>
      <c r="V5" s="11"/>
      <c r="W5" s="11"/>
      <c r="X5" s="9">
        <v>3</v>
      </c>
      <c r="Y5" s="11"/>
      <c r="Z5" s="11"/>
      <c r="AA5" s="11"/>
      <c r="AB5" s="9">
        <v>3</v>
      </c>
      <c r="AC5" s="9"/>
      <c r="AD5" s="9"/>
      <c r="AE5" s="9"/>
      <c r="AF5" s="9">
        <v>2</v>
      </c>
      <c r="AG5" s="9"/>
      <c r="AH5" s="9"/>
      <c r="AI5" s="9"/>
      <c r="AJ5" s="9">
        <v>2</v>
      </c>
      <c r="AK5" s="12"/>
      <c r="AL5" s="13"/>
      <c r="AM5" s="14">
        <v>2</v>
      </c>
      <c r="AN5" s="15"/>
      <c r="AO5" s="14">
        <v>4</v>
      </c>
      <c r="AP5" s="15"/>
      <c r="AQ5" s="14">
        <v>2</v>
      </c>
      <c r="AR5" s="15"/>
      <c r="AS5" s="14">
        <v>3</v>
      </c>
      <c r="AT5" s="15"/>
      <c r="AU5" s="14">
        <v>3</v>
      </c>
      <c r="AV5" s="15"/>
      <c r="AW5" s="14">
        <v>3</v>
      </c>
      <c r="AX5" s="15"/>
      <c r="AY5" s="14">
        <v>2</v>
      </c>
      <c r="AZ5" s="15"/>
      <c r="BA5" s="14">
        <v>2</v>
      </c>
      <c r="BB5" s="16"/>
      <c r="BC5" s="16"/>
      <c r="BD5" s="16"/>
      <c r="BE5" s="16"/>
      <c r="BF5" s="1"/>
      <c r="BG5" s="1"/>
    </row>
    <row r="6" spans="1:59" ht="19.5" customHeight="1">
      <c r="A6" s="17">
        <v>1</v>
      </c>
      <c r="B6" s="32" t="s">
        <v>21</v>
      </c>
      <c r="C6" s="52" t="s">
        <v>22</v>
      </c>
      <c r="D6" s="33">
        <v>35673</v>
      </c>
      <c r="E6" s="92">
        <v>7.5</v>
      </c>
      <c r="F6" s="93">
        <v>8</v>
      </c>
      <c r="G6" s="94">
        <v>9.5</v>
      </c>
      <c r="H6" s="18">
        <f aca="true" t="shared" si="0" ref="H6:H40">ROUND((E6*0.2+F6*0.1+G6*0.7),1)</f>
        <v>9</v>
      </c>
      <c r="I6" s="92">
        <v>5</v>
      </c>
      <c r="J6" s="93">
        <v>7</v>
      </c>
      <c r="K6" s="94">
        <v>9</v>
      </c>
      <c r="L6" s="18">
        <f aca="true" t="shared" si="1" ref="L6:L40">ROUND((I6*0.2+J6*0.1+K6*0.7),1)</f>
        <v>8</v>
      </c>
      <c r="M6" s="92">
        <v>7.7</v>
      </c>
      <c r="N6" s="93">
        <v>9</v>
      </c>
      <c r="O6" s="94">
        <v>8</v>
      </c>
      <c r="P6" s="18">
        <f aca="true" t="shared" si="2" ref="P6:P39">ROUND((M6*0.2+N6*0.1+O6*0.7),1)</f>
        <v>8</v>
      </c>
      <c r="Q6" s="92">
        <v>6</v>
      </c>
      <c r="R6" s="93">
        <v>7</v>
      </c>
      <c r="S6" s="94">
        <v>3</v>
      </c>
      <c r="T6" s="18">
        <f aca="true" t="shared" si="3" ref="T6:T40">ROUND((Q6*0.2+R6*0.1+S6*0.7),1)</f>
        <v>4</v>
      </c>
      <c r="U6" s="92">
        <v>6.3</v>
      </c>
      <c r="V6" s="93">
        <v>7</v>
      </c>
      <c r="W6" s="94">
        <v>7.5</v>
      </c>
      <c r="X6" s="18">
        <f aca="true" t="shared" si="4" ref="X6:X40">ROUND((U6*0.2+V6*0.1+W6*0.7),1)</f>
        <v>7.2</v>
      </c>
      <c r="Y6" s="95"/>
      <c r="Z6" s="96"/>
      <c r="AA6" s="97"/>
      <c r="AB6" s="18">
        <f aca="true" t="shared" si="5" ref="AB6:AB40">ROUND((Y6*0.2+Z6*0.1+AA6*0.7),1)</f>
        <v>0</v>
      </c>
      <c r="AC6" s="92">
        <v>7.3</v>
      </c>
      <c r="AD6" s="93">
        <v>8</v>
      </c>
      <c r="AE6" s="94">
        <v>8</v>
      </c>
      <c r="AF6" s="18">
        <f aca="true" t="shared" si="6" ref="AF6:AF40">ROUND((AC6*0.2+AD6*0.1+AE6*0.7),1)</f>
        <v>7.9</v>
      </c>
      <c r="AG6" s="92">
        <v>7.3</v>
      </c>
      <c r="AH6" s="93">
        <v>9</v>
      </c>
      <c r="AI6" s="94">
        <v>7</v>
      </c>
      <c r="AJ6" s="18">
        <f aca="true" t="shared" si="7" ref="AJ6:AJ40">ROUND((AG6*0.2+AH6*0.1+AI6*0.7),1)</f>
        <v>7.3</v>
      </c>
      <c r="AK6" s="19">
        <f>ROUND((SUMPRODUCT($E$5:$AJ$5,E6:AJ6)/SUM($E$5:$AJ$5)),2)</f>
        <v>6.19</v>
      </c>
      <c r="AL6" s="20" t="str">
        <f aca="true" t="shared" si="8" ref="AL6:AL40">IF(AND(8.5&lt;=H6,H6&lt;=10),"A",IF(AND(7&lt;=H6,H6&lt;=8.4),"B",IF(AND(5.5&lt;=H6,H6&lt;=6.9),"C",IF(AND(4&lt;=H6,H6&lt;=5.4),"D",IF(H6=0,"F0","F")))))</f>
        <v>A</v>
      </c>
      <c r="AM6" s="21">
        <f aca="true" t="shared" si="9" ref="AM6:AM40">IF(AND(8.5&lt;=H6,H6&lt;=10),4,IF(AND(7&lt;=H6,H6&lt;=8.4),3,IF(AND(5.5&lt;=H6,H6&lt;=6.9),2,IF(AND(4&lt;=H6,H6&lt;=5.4),1,0))))</f>
        <v>4</v>
      </c>
      <c r="AN6" s="20" t="str">
        <f aca="true" t="shared" si="10" ref="AN6:AN40">IF(AND(8.5&lt;=L6,L6&lt;=10),"A",IF(AND(7&lt;=L6,L6&lt;=8.4),"B",IF(AND(5.5&lt;=L6,L6&lt;=6.9),"C",IF(AND(4&lt;=L6,L6&lt;=5.4),"D",IF(L6=0,"F0","F")))))</f>
        <v>B</v>
      </c>
      <c r="AO6" s="21">
        <f aca="true" t="shared" si="11" ref="AO6:AO40">IF(AND(8.5&lt;=L6,L6&lt;=10),4,IF(AND(7&lt;=L6,L6&lt;=8.4),3,IF(AND(5.5&lt;=L6,L6&lt;=6.9),2,IF(AND(4&lt;=L6,L6&lt;=5.4),1,0))))</f>
        <v>3</v>
      </c>
      <c r="AP6" s="20" t="str">
        <f aca="true" t="shared" si="12" ref="AP6:AP39">IF(AND(8.5&lt;=P6,P6&lt;=10),"A",IF(AND(7&lt;=P6,P6&lt;=8.4),"B",IF(AND(5.5&lt;=P6,P6&lt;=6.9),"C",IF(AND(4&lt;=P6,P6&lt;=5.4),"D",IF(P6=0,"F0","F")))))</f>
        <v>B</v>
      </c>
      <c r="AQ6" s="21">
        <f aca="true" t="shared" si="13" ref="AQ6:AQ39">IF(AND(8.5&lt;=P6,P6&lt;=10),4,IF(AND(7&lt;=P6,P6&lt;=8.4),3,IF(AND(5.5&lt;=P6,P6&lt;=6.9),2,IF(AND(4&lt;=P6,P6&lt;=5.4),1,0))))</f>
        <v>3</v>
      </c>
      <c r="AR6" s="20" t="str">
        <f aca="true" t="shared" si="14" ref="AR6:AR40">IF(AND(8.5&lt;=T6,T6&lt;=10),"A",IF(AND(7&lt;=T6,T6&lt;=8.4),"B",IF(AND(5.5&lt;=T6,T6&lt;=6.9),"C",IF(AND(4&lt;=T6,T6&lt;=5.4),"D",IF(T6=0,"F0","F")))))</f>
        <v>D</v>
      </c>
      <c r="AS6" s="21">
        <f aca="true" t="shared" si="15" ref="AS6:AS40">IF(AND(8.5&lt;=T6,T6&lt;=10),4,IF(AND(7&lt;=T6,T6&lt;=8.4),3,IF(AND(5.5&lt;=T6,T6&lt;=6.9),2,IF(AND(4&lt;=T6,T6&lt;=5.4),1,0))))</f>
        <v>1</v>
      </c>
      <c r="AT6" s="20" t="str">
        <f aca="true" t="shared" si="16" ref="AT6:AT40">IF(AND(8.5&lt;=X6,X6&lt;=10),"A",IF(AND(7&lt;=X6,X6&lt;=8.4),"B",IF(AND(5.5&lt;=X6,X6&lt;=6.9),"C",IF(AND(4&lt;=X6,X6&lt;=5.4),"D",IF(X6=0,"F0","F")))))</f>
        <v>B</v>
      </c>
      <c r="AU6" s="21">
        <f aca="true" t="shared" si="17" ref="AU6:AU40">IF(AND(8.5&lt;=X6,X6&lt;=10),4,IF(AND(7&lt;=X6,X6&lt;=8.4),3,IF(AND(5.5&lt;=X6,X6&lt;=6.9),2,IF(AND(4&lt;=X6,X6&lt;=5.4),1,0))))</f>
        <v>3</v>
      </c>
      <c r="AV6" s="20" t="str">
        <f aca="true" t="shared" si="18" ref="AV6:AV40">IF(AND(8.5&lt;=AB6,AB6&lt;=10),"A",IF(AND(7&lt;=AB6,AB6&lt;=8.4),"B",IF(AND(5.5&lt;=AB6,AB6&lt;=6.9),"C",IF(AND(4&lt;=AB6,AB6&lt;=5.4),"D",IF(AB6=0,"F0","F")))))</f>
        <v>F0</v>
      </c>
      <c r="AW6" s="21">
        <f aca="true" t="shared" si="19" ref="AW6:AW40">IF(AND(8.5&lt;=AB6,AB6&lt;=10),4,IF(AND(7&lt;=AB6,AB6&lt;=8.4),3,IF(AND(5.5&lt;=AB6,AB6&lt;=6.9),2,IF(AND(4&lt;=AB6,AB6&lt;=5.4),1,0))))</f>
        <v>0</v>
      </c>
      <c r="AX6" s="20" t="str">
        <f aca="true" t="shared" si="20" ref="AX6:AX40">IF(AND(8.5&lt;=AF6,AF6&lt;=10),"A",IF(AND(7&lt;=AF6,AF6&lt;=8.4),"B",IF(AND(5.5&lt;=AF6,AF6&lt;=6.9),"C",IF(AND(4&lt;=AF6,AF6&lt;=5.4),"D",IF(AF6=0,"F0","F")))))</f>
        <v>B</v>
      </c>
      <c r="AY6" s="21">
        <f aca="true" t="shared" si="21" ref="AY6:AY40">IF(AND(8.5&lt;=AF6,AF6&lt;=10),4,IF(AND(7&lt;=AF6,AF6&lt;=8.4),3,IF(AND(5.5&lt;=AF6,AF6&lt;=6.9),2,IF(AND(4&lt;=AF6,AF6&lt;=5.4),1,0))))</f>
        <v>3</v>
      </c>
      <c r="AZ6" s="20" t="str">
        <f aca="true" t="shared" si="22" ref="AZ6:AZ40">IF(AND(8.5&lt;=AJ6,AJ6&lt;=10),"A",IF(AND(7&lt;=AJ6,AJ6&lt;=8.4),"B",IF(AND(5.5&lt;=AJ6,AJ6&lt;=6.9),"C",IF(AND(4&lt;=AJ6,AJ6&lt;=5.4),"D",IF(AJ6=0,"F0","F")))))</f>
        <v>B</v>
      </c>
      <c r="BA6" s="21">
        <f aca="true" t="shared" si="23" ref="BA6:BA40">IF(AND(8.5&lt;=AJ6,AJ6&lt;=10),4,IF(AND(7&lt;=AJ6,AJ6&lt;=8.4),3,IF(AND(5.5&lt;=AJ6,AJ6&lt;=6.9),2,IF(AND(4&lt;=AJ6,AJ6&lt;=5.4),1,0))))</f>
        <v>3</v>
      </c>
      <c r="BB6" s="22">
        <f>ROUND((SUMPRODUCT($AL$5:$BA$5,AL6:BA6)/SUM($AL$5:$BA$5)),2)</f>
        <v>2.38</v>
      </c>
      <c r="BC6" s="22">
        <f>SUMIF(AL6:BA6,$BG$2,$AL$5:$BA$5)</f>
        <v>18</v>
      </c>
      <c r="BD6" s="22">
        <f>ROUND((SUMPRODUCT($AL$5:$BA$5,AL6:BA6)/BC6),2)</f>
        <v>2.78</v>
      </c>
      <c r="BE6" s="22" t="str">
        <f aca="true" t="shared" si="24" ref="BE6:BE40">IF(AND(3.6&lt;=BD6,BD6&lt;=4),"XuÊt s¾c",IF(AND(3.2&lt;=BD6,BD6&lt;=3.59),"Giái",IF(AND(2.5&lt;=BD6,BD6&lt;=3.19),"Kh¸",IF(AND(2&lt;=BD6,BD6&lt;=2.49),"Trung b×nh",IF(AND(1&lt;=BD6,BD6&lt;=1.99),"Trung b×nh yÕu","KÐm")))))</f>
        <v>Kh¸</v>
      </c>
      <c r="BF6" s="23">
        <f aca="true" t="shared" si="25" ref="BF6:BF40">(G6+K6+O6+S6+W6+AA6+AE6)/7</f>
        <v>6.428571428571429</v>
      </c>
      <c r="BG6" s="24" t="str">
        <f aca="true" t="shared" si="26" ref="BG6:BG40">IF(AND(BF6&gt;=8,BF6&lt;=10),"Giỏi",IF(AND(BF6&gt;=7,BF6&lt;8),"Khá",IF(AND(BF6&gt;=6,BF6&lt;7),"TBK",IF(AND(BF6&gt;=5,BF6&lt;6),"TB","YK"))))</f>
        <v>TBK</v>
      </c>
    </row>
    <row r="7" spans="1:59" ht="19.5" customHeight="1">
      <c r="A7" s="25">
        <v>2</v>
      </c>
      <c r="B7" s="34" t="s">
        <v>23</v>
      </c>
      <c r="C7" s="53" t="s">
        <v>24</v>
      </c>
      <c r="D7" s="36">
        <v>35529</v>
      </c>
      <c r="E7" s="92">
        <v>6</v>
      </c>
      <c r="F7" s="93">
        <v>7</v>
      </c>
      <c r="G7" s="94">
        <v>9.5</v>
      </c>
      <c r="H7" s="18">
        <f t="shared" si="0"/>
        <v>8.6</v>
      </c>
      <c r="I7" s="92">
        <v>5</v>
      </c>
      <c r="J7" s="93">
        <v>7</v>
      </c>
      <c r="K7" s="94">
        <v>8.5</v>
      </c>
      <c r="L7" s="18">
        <f t="shared" si="1"/>
        <v>7.7</v>
      </c>
      <c r="M7" s="92">
        <v>4.3</v>
      </c>
      <c r="N7" s="93">
        <v>6</v>
      </c>
      <c r="O7" s="94">
        <v>5.5</v>
      </c>
      <c r="P7" s="18">
        <f t="shared" si="2"/>
        <v>5.3</v>
      </c>
      <c r="Q7" s="92">
        <v>6.3</v>
      </c>
      <c r="R7" s="93">
        <v>7</v>
      </c>
      <c r="S7" s="94">
        <v>6</v>
      </c>
      <c r="T7" s="18">
        <f t="shared" si="3"/>
        <v>6.2</v>
      </c>
      <c r="U7" s="92">
        <v>5</v>
      </c>
      <c r="V7" s="93">
        <v>6</v>
      </c>
      <c r="W7" s="94">
        <v>6</v>
      </c>
      <c r="X7" s="18">
        <f t="shared" si="4"/>
        <v>5.8</v>
      </c>
      <c r="Y7" s="92">
        <v>5</v>
      </c>
      <c r="Z7" s="93">
        <v>10</v>
      </c>
      <c r="AA7" s="94">
        <v>2</v>
      </c>
      <c r="AB7" s="18">
        <f t="shared" si="5"/>
        <v>3.4</v>
      </c>
      <c r="AC7" s="92">
        <v>5.7</v>
      </c>
      <c r="AD7" s="93">
        <v>6</v>
      </c>
      <c r="AE7" s="94">
        <v>6</v>
      </c>
      <c r="AF7" s="18">
        <f t="shared" si="6"/>
        <v>5.9</v>
      </c>
      <c r="AG7" s="92">
        <v>7</v>
      </c>
      <c r="AH7" s="93">
        <v>9</v>
      </c>
      <c r="AI7" s="94">
        <v>6</v>
      </c>
      <c r="AJ7" s="18">
        <f t="shared" si="7"/>
        <v>6.5</v>
      </c>
      <c r="AK7" s="19">
        <f aca="true" t="shared" si="27" ref="AK7:AK40">ROUND((SUMPRODUCT($E$5:$AJ$5,E7:AJ7)/SUM($E$5:$AJ$5)),2)</f>
        <v>6.17</v>
      </c>
      <c r="AL7" s="20" t="str">
        <f t="shared" si="8"/>
        <v>A</v>
      </c>
      <c r="AM7" s="21">
        <f t="shared" si="9"/>
        <v>4</v>
      </c>
      <c r="AN7" s="20" t="str">
        <f t="shared" si="10"/>
        <v>B</v>
      </c>
      <c r="AO7" s="21">
        <f t="shared" si="11"/>
        <v>3</v>
      </c>
      <c r="AP7" s="20" t="str">
        <f t="shared" si="12"/>
        <v>D</v>
      </c>
      <c r="AQ7" s="21">
        <f t="shared" si="13"/>
        <v>1</v>
      </c>
      <c r="AR7" s="20" t="str">
        <f t="shared" si="14"/>
        <v>C</v>
      </c>
      <c r="AS7" s="21">
        <f t="shared" si="15"/>
        <v>2</v>
      </c>
      <c r="AT7" s="20" t="str">
        <f t="shared" si="16"/>
        <v>C</v>
      </c>
      <c r="AU7" s="21">
        <f t="shared" si="17"/>
        <v>2</v>
      </c>
      <c r="AV7" s="20" t="str">
        <f t="shared" si="18"/>
        <v>F</v>
      </c>
      <c r="AW7" s="21">
        <f t="shared" si="19"/>
        <v>0</v>
      </c>
      <c r="AX7" s="20" t="str">
        <f t="shared" si="20"/>
        <v>C</v>
      </c>
      <c r="AY7" s="21">
        <f t="shared" si="21"/>
        <v>2</v>
      </c>
      <c r="AZ7" s="20" t="str">
        <f t="shared" si="22"/>
        <v>C</v>
      </c>
      <c r="BA7" s="21">
        <f t="shared" si="23"/>
        <v>2</v>
      </c>
      <c r="BB7" s="22">
        <f aca="true" t="shared" si="28" ref="BB7:BB40">ROUND((SUMPRODUCT($AL$5:$BA$5,AL7:BA7)/SUM($AL$5:$BA$5)),2)</f>
        <v>2</v>
      </c>
      <c r="BC7" s="22">
        <f aca="true" t="shared" si="29" ref="BC7:BC40">SUMIF(AL7:BA7,$BG$2,$AL$5:$BA$5)</f>
        <v>18</v>
      </c>
      <c r="BD7" s="22">
        <f aca="true" t="shared" si="30" ref="BD7:BD40">ROUND((SUMPRODUCT($AL$5:$BA$5,AL7:BA7)/BC7),2)</f>
        <v>2.33</v>
      </c>
      <c r="BE7" s="22" t="str">
        <f t="shared" si="24"/>
        <v>Trung b×nh</v>
      </c>
      <c r="BF7" s="23">
        <f t="shared" si="25"/>
        <v>6.214285714285714</v>
      </c>
      <c r="BG7" s="24" t="str">
        <f t="shared" si="26"/>
        <v>TBK</v>
      </c>
    </row>
    <row r="8" spans="1:59" ht="21.75" customHeight="1">
      <c r="A8" s="17">
        <v>3</v>
      </c>
      <c r="B8" s="37" t="s">
        <v>25</v>
      </c>
      <c r="C8" s="53" t="s">
        <v>26</v>
      </c>
      <c r="D8" s="36">
        <v>35729</v>
      </c>
      <c r="E8" s="92">
        <v>7.5</v>
      </c>
      <c r="F8" s="93">
        <v>8</v>
      </c>
      <c r="G8" s="94">
        <v>9</v>
      </c>
      <c r="H8" s="18">
        <f t="shared" si="0"/>
        <v>8.6</v>
      </c>
      <c r="I8" s="92">
        <v>5.3</v>
      </c>
      <c r="J8" s="93">
        <v>7</v>
      </c>
      <c r="K8" s="94">
        <v>8</v>
      </c>
      <c r="L8" s="18">
        <f t="shared" si="1"/>
        <v>7.4</v>
      </c>
      <c r="M8" s="92">
        <v>5</v>
      </c>
      <c r="N8" s="93">
        <v>7</v>
      </c>
      <c r="O8" s="94">
        <v>6</v>
      </c>
      <c r="P8" s="18">
        <f t="shared" si="2"/>
        <v>5.9</v>
      </c>
      <c r="Q8" s="92">
        <v>5</v>
      </c>
      <c r="R8" s="93">
        <v>6</v>
      </c>
      <c r="S8" s="94">
        <v>7</v>
      </c>
      <c r="T8" s="18">
        <f t="shared" si="3"/>
        <v>6.5</v>
      </c>
      <c r="U8" s="92">
        <v>5.7</v>
      </c>
      <c r="V8" s="93">
        <v>6</v>
      </c>
      <c r="W8" s="94">
        <v>8</v>
      </c>
      <c r="X8" s="18">
        <f t="shared" si="4"/>
        <v>7.3</v>
      </c>
      <c r="Y8" s="92">
        <v>5</v>
      </c>
      <c r="Z8" s="93">
        <v>10</v>
      </c>
      <c r="AA8" s="94">
        <v>3</v>
      </c>
      <c r="AB8" s="18">
        <f t="shared" si="5"/>
        <v>4.1</v>
      </c>
      <c r="AC8" s="92">
        <v>5.7</v>
      </c>
      <c r="AD8" s="93">
        <v>6</v>
      </c>
      <c r="AE8" s="94">
        <v>8</v>
      </c>
      <c r="AF8" s="18">
        <f t="shared" si="6"/>
        <v>7.3</v>
      </c>
      <c r="AG8" s="92">
        <v>7</v>
      </c>
      <c r="AH8" s="93">
        <v>9</v>
      </c>
      <c r="AI8" s="94">
        <v>6</v>
      </c>
      <c r="AJ8" s="18">
        <f t="shared" si="7"/>
        <v>6.5</v>
      </c>
      <c r="AK8" s="19">
        <f t="shared" si="27"/>
        <v>6.66</v>
      </c>
      <c r="AL8" s="20" t="str">
        <f t="shared" si="8"/>
        <v>A</v>
      </c>
      <c r="AM8" s="21">
        <f t="shared" si="9"/>
        <v>4</v>
      </c>
      <c r="AN8" s="20" t="str">
        <f t="shared" si="10"/>
        <v>B</v>
      </c>
      <c r="AO8" s="21">
        <f t="shared" si="11"/>
        <v>3</v>
      </c>
      <c r="AP8" s="20" t="str">
        <f t="shared" si="12"/>
        <v>C</v>
      </c>
      <c r="AQ8" s="21">
        <f t="shared" si="13"/>
        <v>2</v>
      </c>
      <c r="AR8" s="20" t="str">
        <f t="shared" si="14"/>
        <v>C</v>
      </c>
      <c r="AS8" s="21">
        <f t="shared" si="15"/>
        <v>2</v>
      </c>
      <c r="AT8" s="20" t="str">
        <f t="shared" si="16"/>
        <v>B</v>
      </c>
      <c r="AU8" s="21">
        <f t="shared" si="17"/>
        <v>3</v>
      </c>
      <c r="AV8" s="20" t="str">
        <f t="shared" si="18"/>
        <v>D</v>
      </c>
      <c r="AW8" s="21">
        <f t="shared" si="19"/>
        <v>1</v>
      </c>
      <c r="AX8" s="20" t="str">
        <f t="shared" si="20"/>
        <v>B</v>
      </c>
      <c r="AY8" s="21">
        <f t="shared" si="21"/>
        <v>3</v>
      </c>
      <c r="AZ8" s="20" t="str">
        <f t="shared" si="22"/>
        <v>C</v>
      </c>
      <c r="BA8" s="21">
        <f t="shared" si="23"/>
        <v>2</v>
      </c>
      <c r="BB8" s="22">
        <f t="shared" si="28"/>
        <v>2.48</v>
      </c>
      <c r="BC8" s="22">
        <f t="shared" si="29"/>
        <v>21</v>
      </c>
      <c r="BD8" s="22">
        <f t="shared" si="30"/>
        <v>2.48</v>
      </c>
      <c r="BE8" s="22" t="str">
        <f t="shared" si="24"/>
        <v>Trung b×nh</v>
      </c>
      <c r="BF8" s="23">
        <f t="shared" si="25"/>
        <v>7</v>
      </c>
      <c r="BG8" s="24" t="str">
        <f t="shared" si="26"/>
        <v>Khá</v>
      </c>
    </row>
    <row r="9" spans="1:59" ht="19.5" customHeight="1">
      <c r="A9" s="25">
        <v>4</v>
      </c>
      <c r="B9" s="38" t="s">
        <v>25</v>
      </c>
      <c r="C9" s="53" t="s">
        <v>27</v>
      </c>
      <c r="D9" s="39">
        <v>35606</v>
      </c>
      <c r="E9" s="92">
        <v>6.5</v>
      </c>
      <c r="F9" s="93">
        <v>7</v>
      </c>
      <c r="G9" s="94">
        <v>8</v>
      </c>
      <c r="H9" s="18">
        <f t="shared" si="0"/>
        <v>7.6</v>
      </c>
      <c r="I9" s="92">
        <v>6</v>
      </c>
      <c r="J9" s="93">
        <v>6</v>
      </c>
      <c r="K9" s="94">
        <v>7.5</v>
      </c>
      <c r="L9" s="18">
        <f t="shared" si="1"/>
        <v>7.1</v>
      </c>
      <c r="M9" s="92">
        <v>4</v>
      </c>
      <c r="N9" s="93">
        <v>5</v>
      </c>
      <c r="O9" s="94">
        <v>7</v>
      </c>
      <c r="P9" s="18">
        <f t="shared" si="2"/>
        <v>6.2</v>
      </c>
      <c r="Q9" s="92">
        <v>6</v>
      </c>
      <c r="R9" s="93">
        <v>7</v>
      </c>
      <c r="S9" s="94">
        <v>6</v>
      </c>
      <c r="T9" s="18">
        <f t="shared" si="3"/>
        <v>6.1</v>
      </c>
      <c r="U9" s="92">
        <v>6</v>
      </c>
      <c r="V9" s="93">
        <v>6</v>
      </c>
      <c r="W9" s="94">
        <v>8.5</v>
      </c>
      <c r="X9" s="18">
        <f t="shared" si="4"/>
        <v>7.8</v>
      </c>
      <c r="Y9" s="92">
        <v>5.3</v>
      </c>
      <c r="Z9" s="93">
        <v>9</v>
      </c>
      <c r="AA9" s="94">
        <v>5</v>
      </c>
      <c r="AB9" s="18">
        <f t="shared" si="5"/>
        <v>5.5</v>
      </c>
      <c r="AC9" s="92">
        <v>6.3</v>
      </c>
      <c r="AD9" s="93">
        <v>7</v>
      </c>
      <c r="AE9" s="94">
        <v>4.5</v>
      </c>
      <c r="AF9" s="18">
        <f t="shared" si="6"/>
        <v>5.1</v>
      </c>
      <c r="AG9" s="92">
        <v>7.3</v>
      </c>
      <c r="AH9" s="93">
        <v>9</v>
      </c>
      <c r="AI9" s="94">
        <v>7</v>
      </c>
      <c r="AJ9" s="18">
        <f t="shared" si="7"/>
        <v>7.3</v>
      </c>
      <c r="AK9" s="19">
        <f t="shared" si="27"/>
        <v>6.62</v>
      </c>
      <c r="AL9" s="20" t="str">
        <f t="shared" si="8"/>
        <v>B</v>
      </c>
      <c r="AM9" s="21">
        <f t="shared" si="9"/>
        <v>3</v>
      </c>
      <c r="AN9" s="20" t="str">
        <f t="shared" si="10"/>
        <v>B</v>
      </c>
      <c r="AO9" s="21">
        <f t="shared" si="11"/>
        <v>3</v>
      </c>
      <c r="AP9" s="20" t="str">
        <f t="shared" si="12"/>
        <v>C</v>
      </c>
      <c r="AQ9" s="21">
        <f t="shared" si="13"/>
        <v>2</v>
      </c>
      <c r="AR9" s="20" t="str">
        <f t="shared" si="14"/>
        <v>C</v>
      </c>
      <c r="AS9" s="21">
        <f t="shared" si="15"/>
        <v>2</v>
      </c>
      <c r="AT9" s="20" t="str">
        <f t="shared" si="16"/>
        <v>B</v>
      </c>
      <c r="AU9" s="21">
        <f t="shared" si="17"/>
        <v>3</v>
      </c>
      <c r="AV9" s="20" t="str">
        <f t="shared" si="18"/>
        <v>C</v>
      </c>
      <c r="AW9" s="21">
        <f t="shared" si="19"/>
        <v>2</v>
      </c>
      <c r="AX9" s="20" t="str">
        <f t="shared" si="20"/>
        <v>D</v>
      </c>
      <c r="AY9" s="21">
        <f t="shared" si="21"/>
        <v>1</v>
      </c>
      <c r="AZ9" s="20" t="str">
        <f t="shared" si="22"/>
        <v>B</v>
      </c>
      <c r="BA9" s="21">
        <f t="shared" si="23"/>
        <v>3</v>
      </c>
      <c r="BB9" s="22">
        <f t="shared" si="28"/>
        <v>2.43</v>
      </c>
      <c r="BC9" s="22">
        <f t="shared" si="29"/>
        <v>21</v>
      </c>
      <c r="BD9" s="22">
        <f t="shared" si="30"/>
        <v>2.43</v>
      </c>
      <c r="BE9" s="22" t="str">
        <f t="shared" si="24"/>
        <v>Trung b×nh</v>
      </c>
      <c r="BF9" s="23">
        <f t="shared" si="25"/>
        <v>6.642857142857143</v>
      </c>
      <c r="BG9" s="24" t="str">
        <f t="shared" si="26"/>
        <v>TBK</v>
      </c>
    </row>
    <row r="10" spans="1:59" ht="19.5" customHeight="1">
      <c r="A10" s="17">
        <v>5</v>
      </c>
      <c r="B10" s="40" t="s">
        <v>28</v>
      </c>
      <c r="C10" s="53" t="s">
        <v>29</v>
      </c>
      <c r="D10" s="39">
        <v>35551</v>
      </c>
      <c r="E10" s="92">
        <v>4</v>
      </c>
      <c r="F10" s="93">
        <v>6</v>
      </c>
      <c r="G10" s="94">
        <v>5</v>
      </c>
      <c r="H10" s="18">
        <f t="shared" si="0"/>
        <v>4.9</v>
      </c>
      <c r="I10" s="92">
        <v>5</v>
      </c>
      <c r="J10" s="93">
        <v>5</v>
      </c>
      <c r="K10" s="94">
        <v>7</v>
      </c>
      <c r="L10" s="18">
        <f t="shared" si="1"/>
        <v>6.4</v>
      </c>
      <c r="M10" s="92">
        <v>2.3</v>
      </c>
      <c r="N10" s="93">
        <v>3</v>
      </c>
      <c r="O10" s="94">
        <v>2</v>
      </c>
      <c r="P10" s="18">
        <f t="shared" si="2"/>
        <v>2.2</v>
      </c>
      <c r="Q10" s="92">
        <v>5.7</v>
      </c>
      <c r="R10" s="93">
        <v>7</v>
      </c>
      <c r="S10" s="94">
        <v>5.5</v>
      </c>
      <c r="T10" s="18">
        <f t="shared" si="3"/>
        <v>5.7</v>
      </c>
      <c r="U10" s="92">
        <v>4.7</v>
      </c>
      <c r="V10" s="93">
        <v>5</v>
      </c>
      <c r="W10" s="94">
        <v>7</v>
      </c>
      <c r="X10" s="18">
        <f t="shared" si="4"/>
        <v>6.3</v>
      </c>
      <c r="Y10" s="92">
        <v>4.8</v>
      </c>
      <c r="Z10" s="93">
        <v>7</v>
      </c>
      <c r="AA10" s="94">
        <v>3</v>
      </c>
      <c r="AB10" s="18">
        <f t="shared" si="5"/>
        <v>3.8</v>
      </c>
      <c r="AC10" s="92">
        <v>3.7</v>
      </c>
      <c r="AD10" s="93">
        <v>5</v>
      </c>
      <c r="AE10" s="94">
        <v>2.5</v>
      </c>
      <c r="AF10" s="18">
        <f t="shared" si="6"/>
        <v>3</v>
      </c>
      <c r="AG10" s="92">
        <v>6.5</v>
      </c>
      <c r="AH10" s="93">
        <v>8</v>
      </c>
      <c r="AI10" s="94">
        <v>7</v>
      </c>
      <c r="AJ10" s="18">
        <f t="shared" si="7"/>
        <v>7</v>
      </c>
      <c r="AK10" s="19">
        <f t="shared" si="27"/>
        <v>5.1</v>
      </c>
      <c r="AL10" s="20" t="str">
        <f t="shared" si="8"/>
        <v>D</v>
      </c>
      <c r="AM10" s="21">
        <f t="shared" si="9"/>
        <v>1</v>
      </c>
      <c r="AN10" s="20" t="str">
        <f t="shared" si="10"/>
        <v>C</v>
      </c>
      <c r="AO10" s="21">
        <f t="shared" si="11"/>
        <v>2</v>
      </c>
      <c r="AP10" s="20" t="str">
        <f t="shared" si="12"/>
        <v>F</v>
      </c>
      <c r="AQ10" s="21">
        <f t="shared" si="13"/>
        <v>0</v>
      </c>
      <c r="AR10" s="20" t="str">
        <f t="shared" si="14"/>
        <v>C</v>
      </c>
      <c r="AS10" s="21">
        <f t="shared" si="15"/>
        <v>2</v>
      </c>
      <c r="AT10" s="20" t="str">
        <f t="shared" si="16"/>
        <v>C</v>
      </c>
      <c r="AU10" s="21">
        <f t="shared" si="17"/>
        <v>2</v>
      </c>
      <c r="AV10" s="20" t="str">
        <f t="shared" si="18"/>
        <v>F</v>
      </c>
      <c r="AW10" s="21">
        <f t="shared" si="19"/>
        <v>0</v>
      </c>
      <c r="AX10" s="20" t="str">
        <f t="shared" si="20"/>
        <v>F</v>
      </c>
      <c r="AY10" s="21">
        <f t="shared" si="21"/>
        <v>0</v>
      </c>
      <c r="AZ10" s="20" t="str">
        <f t="shared" si="22"/>
        <v>B</v>
      </c>
      <c r="BA10" s="21">
        <f t="shared" si="23"/>
        <v>3</v>
      </c>
      <c r="BB10" s="22">
        <f t="shared" si="28"/>
        <v>1.33</v>
      </c>
      <c r="BC10" s="22">
        <f t="shared" si="29"/>
        <v>14</v>
      </c>
      <c r="BD10" s="22">
        <f t="shared" si="30"/>
        <v>2</v>
      </c>
      <c r="BE10" s="22" t="str">
        <f t="shared" si="24"/>
        <v>Trung b×nh</v>
      </c>
      <c r="BF10" s="23">
        <f t="shared" si="25"/>
        <v>4.571428571428571</v>
      </c>
      <c r="BG10" s="24" t="str">
        <f t="shared" si="26"/>
        <v>YK</v>
      </c>
    </row>
    <row r="11" spans="1:59" ht="19.5" customHeight="1">
      <c r="A11" s="25">
        <v>6</v>
      </c>
      <c r="B11" s="38" t="s">
        <v>30</v>
      </c>
      <c r="C11" s="53" t="s">
        <v>31</v>
      </c>
      <c r="D11" s="39">
        <v>35749</v>
      </c>
      <c r="E11" s="92">
        <v>8</v>
      </c>
      <c r="F11" s="93">
        <v>9</v>
      </c>
      <c r="G11" s="94">
        <v>9</v>
      </c>
      <c r="H11" s="18">
        <f t="shared" si="0"/>
        <v>8.8</v>
      </c>
      <c r="I11" s="92">
        <v>6.3</v>
      </c>
      <c r="J11" s="93">
        <v>8</v>
      </c>
      <c r="K11" s="94">
        <v>8.5</v>
      </c>
      <c r="L11" s="18">
        <f t="shared" si="1"/>
        <v>8</v>
      </c>
      <c r="M11" s="92">
        <v>8</v>
      </c>
      <c r="N11" s="93">
        <v>9</v>
      </c>
      <c r="O11" s="94">
        <v>7.5</v>
      </c>
      <c r="P11" s="18">
        <f t="shared" si="2"/>
        <v>7.8</v>
      </c>
      <c r="Q11" s="92">
        <v>7.7</v>
      </c>
      <c r="R11" s="93">
        <v>9</v>
      </c>
      <c r="S11" s="94">
        <v>7</v>
      </c>
      <c r="T11" s="18">
        <f t="shared" si="3"/>
        <v>7.3</v>
      </c>
      <c r="U11" s="92">
        <v>8.7</v>
      </c>
      <c r="V11" s="93">
        <v>9</v>
      </c>
      <c r="W11" s="94">
        <v>8</v>
      </c>
      <c r="X11" s="18">
        <f t="shared" si="4"/>
        <v>8.2</v>
      </c>
      <c r="Y11" s="92">
        <v>4.3</v>
      </c>
      <c r="Z11" s="93">
        <v>10</v>
      </c>
      <c r="AA11" s="94">
        <v>6</v>
      </c>
      <c r="AB11" s="18">
        <f t="shared" si="5"/>
        <v>6.1</v>
      </c>
      <c r="AC11" s="92">
        <v>7</v>
      </c>
      <c r="AD11" s="93">
        <v>8</v>
      </c>
      <c r="AE11" s="94">
        <v>5</v>
      </c>
      <c r="AF11" s="18">
        <f t="shared" si="6"/>
        <v>5.7</v>
      </c>
      <c r="AG11" s="92">
        <v>8</v>
      </c>
      <c r="AH11" s="93">
        <v>10</v>
      </c>
      <c r="AI11" s="94">
        <v>7</v>
      </c>
      <c r="AJ11" s="18">
        <f t="shared" si="7"/>
        <v>7.5</v>
      </c>
      <c r="AK11" s="19">
        <f t="shared" si="27"/>
        <v>7.45</v>
      </c>
      <c r="AL11" s="20" t="str">
        <f t="shared" si="8"/>
        <v>A</v>
      </c>
      <c r="AM11" s="21">
        <f t="shared" si="9"/>
        <v>4</v>
      </c>
      <c r="AN11" s="20" t="str">
        <f t="shared" si="10"/>
        <v>B</v>
      </c>
      <c r="AO11" s="21">
        <f t="shared" si="11"/>
        <v>3</v>
      </c>
      <c r="AP11" s="20" t="str">
        <f t="shared" si="12"/>
        <v>B</v>
      </c>
      <c r="AQ11" s="21">
        <f t="shared" si="13"/>
        <v>3</v>
      </c>
      <c r="AR11" s="20" t="str">
        <f t="shared" si="14"/>
        <v>B</v>
      </c>
      <c r="AS11" s="21">
        <f t="shared" si="15"/>
        <v>3</v>
      </c>
      <c r="AT11" s="20" t="str">
        <f t="shared" si="16"/>
        <v>B</v>
      </c>
      <c r="AU11" s="21">
        <f t="shared" si="17"/>
        <v>3</v>
      </c>
      <c r="AV11" s="20" t="str">
        <f t="shared" si="18"/>
        <v>C</v>
      </c>
      <c r="AW11" s="21">
        <f t="shared" si="19"/>
        <v>2</v>
      </c>
      <c r="AX11" s="20" t="str">
        <f t="shared" si="20"/>
        <v>C</v>
      </c>
      <c r="AY11" s="21">
        <f t="shared" si="21"/>
        <v>2</v>
      </c>
      <c r="AZ11" s="20" t="str">
        <f t="shared" si="22"/>
        <v>B</v>
      </c>
      <c r="BA11" s="21">
        <f t="shared" si="23"/>
        <v>3</v>
      </c>
      <c r="BB11" s="22">
        <f t="shared" si="28"/>
        <v>2.86</v>
      </c>
      <c r="BC11" s="22">
        <f t="shared" si="29"/>
        <v>21</v>
      </c>
      <c r="BD11" s="22">
        <f t="shared" si="30"/>
        <v>2.86</v>
      </c>
      <c r="BE11" s="22" t="str">
        <f t="shared" si="24"/>
        <v>Kh¸</v>
      </c>
      <c r="BF11" s="23">
        <f t="shared" si="25"/>
        <v>7.285714285714286</v>
      </c>
      <c r="BG11" s="24" t="str">
        <f t="shared" si="26"/>
        <v>Khá</v>
      </c>
    </row>
    <row r="12" spans="1:59" ht="19.5" customHeight="1">
      <c r="A12" s="17">
        <v>7</v>
      </c>
      <c r="B12" s="38" t="s">
        <v>25</v>
      </c>
      <c r="C12" s="53" t="s">
        <v>32</v>
      </c>
      <c r="D12" s="39">
        <v>35437</v>
      </c>
      <c r="E12" s="92">
        <v>7.5</v>
      </c>
      <c r="F12" s="93">
        <v>8</v>
      </c>
      <c r="G12" s="94">
        <v>8</v>
      </c>
      <c r="H12" s="18">
        <f t="shared" si="0"/>
        <v>7.9</v>
      </c>
      <c r="I12" s="92">
        <v>7</v>
      </c>
      <c r="J12" s="93">
        <v>9</v>
      </c>
      <c r="K12" s="94">
        <v>9.5</v>
      </c>
      <c r="L12" s="18">
        <f t="shared" si="1"/>
        <v>9</v>
      </c>
      <c r="M12" s="92">
        <v>8.7</v>
      </c>
      <c r="N12" s="93">
        <v>9</v>
      </c>
      <c r="O12" s="94">
        <v>8.5</v>
      </c>
      <c r="P12" s="18">
        <f t="shared" si="2"/>
        <v>8.6</v>
      </c>
      <c r="Q12" s="92">
        <v>8</v>
      </c>
      <c r="R12" s="93">
        <v>9</v>
      </c>
      <c r="S12" s="94">
        <v>8</v>
      </c>
      <c r="T12" s="18">
        <f t="shared" si="3"/>
        <v>8.1</v>
      </c>
      <c r="U12" s="92">
        <v>9</v>
      </c>
      <c r="V12" s="93">
        <v>9</v>
      </c>
      <c r="W12" s="94">
        <v>8.5</v>
      </c>
      <c r="X12" s="18">
        <f t="shared" si="4"/>
        <v>8.7</v>
      </c>
      <c r="Y12" s="92">
        <v>5</v>
      </c>
      <c r="Z12" s="93">
        <v>10</v>
      </c>
      <c r="AA12" s="94">
        <v>6</v>
      </c>
      <c r="AB12" s="18">
        <f t="shared" si="5"/>
        <v>6.2</v>
      </c>
      <c r="AC12" s="92">
        <v>8.7</v>
      </c>
      <c r="AD12" s="93">
        <v>9</v>
      </c>
      <c r="AE12" s="94">
        <v>7.5</v>
      </c>
      <c r="AF12" s="18">
        <f t="shared" si="6"/>
        <v>7.9</v>
      </c>
      <c r="AG12" s="92">
        <v>7.3</v>
      </c>
      <c r="AH12" s="93">
        <v>9</v>
      </c>
      <c r="AI12" s="94">
        <v>6</v>
      </c>
      <c r="AJ12" s="18">
        <f t="shared" si="7"/>
        <v>6.6</v>
      </c>
      <c r="AK12" s="19">
        <f t="shared" si="27"/>
        <v>7.95</v>
      </c>
      <c r="AL12" s="20" t="str">
        <f t="shared" si="8"/>
        <v>B</v>
      </c>
      <c r="AM12" s="21">
        <f t="shared" si="9"/>
        <v>3</v>
      </c>
      <c r="AN12" s="20" t="str">
        <f t="shared" si="10"/>
        <v>A</v>
      </c>
      <c r="AO12" s="21">
        <f t="shared" si="11"/>
        <v>4</v>
      </c>
      <c r="AP12" s="20" t="str">
        <f t="shared" si="12"/>
        <v>A</v>
      </c>
      <c r="AQ12" s="21">
        <f t="shared" si="13"/>
        <v>4</v>
      </c>
      <c r="AR12" s="20" t="str">
        <f t="shared" si="14"/>
        <v>B</v>
      </c>
      <c r="AS12" s="21">
        <f t="shared" si="15"/>
        <v>3</v>
      </c>
      <c r="AT12" s="20" t="str">
        <f t="shared" si="16"/>
        <v>A</v>
      </c>
      <c r="AU12" s="21">
        <f t="shared" si="17"/>
        <v>4</v>
      </c>
      <c r="AV12" s="20" t="str">
        <f t="shared" si="18"/>
        <v>C</v>
      </c>
      <c r="AW12" s="21">
        <f t="shared" si="19"/>
        <v>2</v>
      </c>
      <c r="AX12" s="20" t="str">
        <f t="shared" si="20"/>
        <v>B</v>
      </c>
      <c r="AY12" s="21">
        <f t="shared" si="21"/>
        <v>3</v>
      </c>
      <c r="AZ12" s="20" t="str">
        <f t="shared" si="22"/>
        <v>C</v>
      </c>
      <c r="BA12" s="21">
        <f t="shared" si="23"/>
        <v>2</v>
      </c>
      <c r="BB12" s="22">
        <f t="shared" si="28"/>
        <v>3.19</v>
      </c>
      <c r="BC12" s="22">
        <f t="shared" si="29"/>
        <v>21</v>
      </c>
      <c r="BD12" s="22">
        <f t="shared" si="30"/>
        <v>3.19</v>
      </c>
      <c r="BE12" s="22" t="str">
        <f>IF(AND(3.6&lt;=BD12,BD12&lt;=4),"XuÊt s¾c",IF(AND(3.2&lt;=BD12,BD12&lt;=3.59),"Giái",IF(AND(2.5&lt;=BD12,BD12&lt;=3.19),"Kh¸",IF(AND(2&lt;=BD12,BD12&lt;=2.49),"Trung b×nh",IF(AND(1&lt;=BD12,BD12&lt;=1.99),"Trung b×nh yÕu","KÐm")))))</f>
        <v>Kh¸</v>
      </c>
      <c r="BF12" s="23">
        <f t="shared" si="25"/>
        <v>8</v>
      </c>
      <c r="BG12" s="24" t="str">
        <f t="shared" si="26"/>
        <v>Giỏi</v>
      </c>
    </row>
    <row r="13" spans="1:59" ht="19.5" customHeight="1">
      <c r="A13" s="25">
        <v>8</v>
      </c>
      <c r="B13" s="38" t="s">
        <v>193</v>
      </c>
      <c r="C13" s="35" t="s">
        <v>194</v>
      </c>
      <c r="D13" s="91">
        <v>35410</v>
      </c>
      <c r="E13" s="95"/>
      <c r="F13" s="96"/>
      <c r="G13" s="97"/>
      <c r="H13" s="18">
        <f t="shared" si="0"/>
        <v>0</v>
      </c>
      <c r="I13" s="95"/>
      <c r="J13" s="96"/>
      <c r="K13" s="97"/>
      <c r="L13" s="18">
        <f t="shared" si="1"/>
        <v>0</v>
      </c>
      <c r="M13" s="95"/>
      <c r="N13" s="96"/>
      <c r="O13" s="97"/>
      <c r="P13" s="18">
        <f t="shared" si="2"/>
        <v>0</v>
      </c>
      <c r="Q13" s="95"/>
      <c r="R13" s="96"/>
      <c r="S13" s="97"/>
      <c r="T13" s="18">
        <f t="shared" si="3"/>
        <v>0</v>
      </c>
      <c r="U13" s="95"/>
      <c r="V13" s="96"/>
      <c r="W13" s="97"/>
      <c r="X13" s="18">
        <f t="shared" si="4"/>
        <v>0</v>
      </c>
      <c r="Y13" s="95"/>
      <c r="Z13" s="96"/>
      <c r="AA13" s="97"/>
      <c r="AB13" s="18">
        <f t="shared" si="5"/>
        <v>0</v>
      </c>
      <c r="AC13" s="95"/>
      <c r="AD13" s="96"/>
      <c r="AE13" s="97"/>
      <c r="AF13" s="18">
        <f t="shared" si="6"/>
        <v>0</v>
      </c>
      <c r="AG13" s="95"/>
      <c r="AH13" s="96"/>
      <c r="AI13" s="97"/>
      <c r="AJ13" s="18">
        <f t="shared" si="7"/>
        <v>0</v>
      </c>
      <c r="AK13" s="19">
        <f t="shared" si="27"/>
        <v>0</v>
      </c>
      <c r="AL13" s="20" t="str">
        <f>IF(AND(8.5&lt;=H13,H13&lt;=10),"A",IF(AND(7&lt;=H13,H13&lt;=8.4),"B",IF(AND(5.5&lt;=H13,H13&lt;=6.9),"C",IF(AND(4&lt;=H13,H13&lt;=5.4),"D",IF(H13=0,"F0","F")))))</f>
        <v>F0</v>
      </c>
      <c r="AM13" s="21">
        <f>IF(AND(8.5&lt;=H13,H13&lt;=10),4,IF(AND(7&lt;=H13,H13&lt;=8.4),3,IF(AND(5.5&lt;=H13,H13&lt;=6.9),2,IF(AND(4&lt;=H13,H13&lt;=5.4),1,0))))</f>
        <v>0</v>
      </c>
      <c r="AN13" s="20" t="str">
        <f>IF(AND(8.5&lt;=L13,L13&lt;=10),"A",IF(AND(7&lt;=L13,L13&lt;=8.4),"B",IF(AND(5.5&lt;=L13,L13&lt;=6.9),"C",IF(AND(4&lt;=L13,L13&lt;=5.4),"D",IF(L13=0,"F0","F")))))</f>
        <v>F0</v>
      </c>
      <c r="AO13" s="21">
        <f>IF(AND(8.5&lt;=L13,L13&lt;=10),4,IF(AND(7&lt;=L13,L13&lt;=8.4),3,IF(AND(5.5&lt;=L13,L13&lt;=6.9),2,IF(AND(4&lt;=L13,L13&lt;=5.4),1,0))))</f>
        <v>0</v>
      </c>
      <c r="AP13" s="20" t="str">
        <f>IF(AND(8.5&lt;=P13,P13&lt;=10),"A",IF(AND(7&lt;=P13,P13&lt;=8.4),"B",IF(AND(5.5&lt;=P13,P13&lt;=6.9),"C",IF(AND(4&lt;=P13,P13&lt;=5.4),"D",IF(P13=0,"F0","F")))))</f>
        <v>F0</v>
      </c>
      <c r="AQ13" s="21">
        <f>IF(AND(8.5&lt;=P13,P13&lt;=10),4,IF(AND(7&lt;=P13,P13&lt;=8.4),3,IF(AND(5.5&lt;=P13,P13&lt;=6.9),2,IF(AND(4&lt;=P13,P13&lt;=5.4),1,0))))</f>
        <v>0</v>
      </c>
      <c r="AR13" s="20" t="str">
        <f>IF(AND(8.5&lt;=T13,T13&lt;=10),"A",IF(AND(7&lt;=T13,T13&lt;=8.4),"B",IF(AND(5.5&lt;=T13,T13&lt;=6.9),"C",IF(AND(4&lt;=T13,T13&lt;=5.4),"D",IF(T13=0,"F0","F")))))</f>
        <v>F0</v>
      </c>
      <c r="AS13" s="21">
        <f>IF(AND(8.5&lt;=T13,T13&lt;=10),4,IF(AND(7&lt;=T13,T13&lt;=8.4),3,IF(AND(5.5&lt;=T13,T13&lt;=6.9),2,IF(AND(4&lt;=T13,T13&lt;=5.4),1,0))))</f>
        <v>0</v>
      </c>
      <c r="AT13" s="20" t="str">
        <f>IF(AND(8.5&lt;=X13,X13&lt;=10),"A",IF(AND(7&lt;=X13,X13&lt;=8.4),"B",IF(AND(5.5&lt;=X13,X13&lt;=6.9),"C",IF(AND(4&lt;=X13,X13&lt;=5.4),"D",IF(X13=0,"F0","F")))))</f>
        <v>F0</v>
      </c>
      <c r="AU13" s="21">
        <f>IF(AND(8.5&lt;=X13,X13&lt;=10),4,IF(AND(7&lt;=X13,X13&lt;=8.4),3,IF(AND(5.5&lt;=X13,X13&lt;=6.9),2,IF(AND(4&lt;=X13,X13&lt;=5.4),1,0))))</f>
        <v>0</v>
      </c>
      <c r="AV13" s="20" t="str">
        <f>IF(AND(8.5&lt;=AB13,AB13&lt;=10),"A",IF(AND(7&lt;=AB13,AB13&lt;=8.4),"B",IF(AND(5.5&lt;=AB13,AB13&lt;=6.9),"C",IF(AND(4&lt;=AB13,AB13&lt;=5.4),"D",IF(AB13=0,"F0","F")))))</f>
        <v>F0</v>
      </c>
      <c r="AW13" s="21">
        <f>IF(AND(8.5&lt;=AB13,AB13&lt;=10),4,IF(AND(7&lt;=AB13,AB13&lt;=8.4),3,IF(AND(5.5&lt;=AB13,AB13&lt;=6.9),2,IF(AND(4&lt;=AB13,AB13&lt;=5.4),1,0))))</f>
        <v>0</v>
      </c>
      <c r="AX13" s="20" t="str">
        <f>IF(AND(8.5&lt;=AF13,AF13&lt;=10),"A",IF(AND(7&lt;=AF13,AF13&lt;=8.4),"B",IF(AND(5.5&lt;=AF13,AF13&lt;=6.9),"C",IF(AND(4&lt;=AF13,AF13&lt;=5.4),"D",IF(AF13=0,"F0","F")))))</f>
        <v>F0</v>
      </c>
      <c r="AY13" s="21">
        <f>IF(AND(8.5&lt;=AF13,AF13&lt;=10),4,IF(AND(7&lt;=AF13,AF13&lt;=8.4),3,IF(AND(5.5&lt;=AF13,AF13&lt;=6.9),2,IF(AND(4&lt;=AF13,AF13&lt;=5.4),1,0))))</f>
        <v>0</v>
      </c>
      <c r="AZ13" s="20" t="str">
        <f>IF(AND(8.5&lt;=AJ13,AJ13&lt;=10),"A",IF(AND(7&lt;=AJ13,AJ13&lt;=8.4),"B",IF(AND(5.5&lt;=AJ13,AJ13&lt;=6.9),"C",IF(AND(4&lt;=AJ13,AJ13&lt;=5.4),"D",IF(AJ13=0,"F0","F")))))</f>
        <v>F0</v>
      </c>
      <c r="BA13" s="21">
        <f>IF(AND(8.5&lt;=AJ13,AJ13&lt;=10),4,IF(AND(7&lt;=AJ13,AJ13&lt;=8.4),3,IF(AND(5.5&lt;=AJ13,AJ13&lt;=6.9),2,IF(AND(4&lt;=AJ13,AJ13&lt;=5.4),1,0))))</f>
        <v>0</v>
      </c>
      <c r="BB13" s="22">
        <f t="shared" si="28"/>
        <v>0</v>
      </c>
      <c r="BC13" s="22">
        <f t="shared" si="29"/>
        <v>0</v>
      </c>
      <c r="BD13" s="22" t="e">
        <f t="shared" si="30"/>
        <v>#DIV/0!</v>
      </c>
      <c r="BE13" s="22" t="e">
        <f>IF(AND(3.6&lt;=BD13,BD13&lt;=4),"XuÊt s¾c",IF(AND(3.2&lt;=BD13,BD13&lt;=3.59),"Giái",IF(AND(2.5&lt;=BD13,BD13&lt;=3.19),"Kh¸",IF(AND(2&lt;=BD13,BD13&lt;=2.49),"Trung b×nh",IF(AND(1&lt;=BD13,BD13&lt;=1.99),"Trung b×nh yÕu","KÐm")))))</f>
        <v>#DIV/0!</v>
      </c>
      <c r="BF13" s="23">
        <f>(G13+K13+O13+S13+W13+AA13+AE13)/7</f>
        <v>0</v>
      </c>
      <c r="BG13" s="24" t="str">
        <f t="shared" si="26"/>
        <v>YK</v>
      </c>
    </row>
    <row r="14" spans="1:59" ht="19.5" customHeight="1">
      <c r="A14" s="17">
        <v>9</v>
      </c>
      <c r="B14" s="38" t="s">
        <v>192</v>
      </c>
      <c r="C14" s="53" t="s">
        <v>96</v>
      </c>
      <c r="D14" s="39">
        <v>35410</v>
      </c>
      <c r="E14" s="92">
        <v>5</v>
      </c>
      <c r="F14" s="93">
        <v>6</v>
      </c>
      <c r="G14" s="94">
        <v>5</v>
      </c>
      <c r="H14" s="18">
        <f t="shared" si="0"/>
        <v>5.1</v>
      </c>
      <c r="I14" s="92">
        <v>4.3</v>
      </c>
      <c r="J14" s="93">
        <v>5</v>
      </c>
      <c r="K14" s="94">
        <v>1</v>
      </c>
      <c r="L14" s="18">
        <f>ROUND((I14*0.2+J14*0.1+K14*0.7),1)</f>
        <v>2.1</v>
      </c>
      <c r="M14" s="92">
        <v>3</v>
      </c>
      <c r="N14" s="93">
        <v>4</v>
      </c>
      <c r="O14" s="94">
        <v>4</v>
      </c>
      <c r="P14" s="18">
        <f>ROUND((M14*0.2+N14*0.1+O14*0.7),1)</f>
        <v>3.8</v>
      </c>
      <c r="Q14" s="92">
        <v>5</v>
      </c>
      <c r="R14" s="93">
        <v>6</v>
      </c>
      <c r="S14" s="94">
        <v>6</v>
      </c>
      <c r="T14" s="18">
        <f t="shared" si="3"/>
        <v>5.8</v>
      </c>
      <c r="U14" s="92">
        <v>4.3</v>
      </c>
      <c r="V14" s="93">
        <v>5</v>
      </c>
      <c r="W14" s="94">
        <v>7</v>
      </c>
      <c r="X14" s="18">
        <f>ROUND((U14*0.2+V14*0.1+W14*0.7),1)</f>
        <v>6.3</v>
      </c>
      <c r="Y14" s="92">
        <v>3.5</v>
      </c>
      <c r="Z14" s="93">
        <v>9</v>
      </c>
      <c r="AA14" s="94">
        <v>5</v>
      </c>
      <c r="AB14" s="18">
        <f>ROUND((Y14*0.2+Z14*0.1+AA14*0.7),1)</f>
        <v>5.1</v>
      </c>
      <c r="AC14" s="92">
        <v>3</v>
      </c>
      <c r="AD14" s="93">
        <v>5</v>
      </c>
      <c r="AE14" s="94">
        <v>2.5</v>
      </c>
      <c r="AF14" s="18">
        <f>ROUND((AC14*0.2+AD14*0.1+AE14*0.7),1)</f>
        <v>2.9</v>
      </c>
      <c r="AG14" s="92">
        <v>6.5</v>
      </c>
      <c r="AH14" s="93">
        <v>6</v>
      </c>
      <c r="AI14" s="94">
        <v>6</v>
      </c>
      <c r="AJ14" s="18">
        <f>ROUND((AG14*0.2+AH14*0.1+AI14*0.7),1)</f>
        <v>6.1</v>
      </c>
      <c r="AK14" s="19">
        <f t="shared" si="27"/>
        <v>4.56</v>
      </c>
      <c r="AL14" s="20" t="str">
        <f>IF(AND(8.5&lt;=H14,H14&lt;=10),"A",IF(AND(7&lt;=H14,H14&lt;=8.4),"B",IF(AND(5.5&lt;=H14,H14&lt;=6.9),"C",IF(AND(4&lt;=H14,H14&lt;=5.4),"D",IF(H14=0,"F0","F")))))</f>
        <v>D</v>
      </c>
      <c r="AM14" s="21">
        <f>IF(AND(8.5&lt;=H14,H14&lt;=10),4,IF(AND(7&lt;=H14,H14&lt;=8.4),3,IF(AND(5.5&lt;=H14,H14&lt;=6.9),2,IF(AND(4&lt;=H14,H14&lt;=5.4),1,0))))</f>
        <v>1</v>
      </c>
      <c r="AN14" s="20" t="str">
        <f>IF(AND(8.5&lt;=L14,L14&lt;=10),"A",IF(AND(7&lt;=L14,L14&lt;=8.4),"B",IF(AND(5.5&lt;=L14,L14&lt;=6.9),"C",IF(AND(4&lt;=L14,L14&lt;=5.4),"D",IF(L14=0,"F0","F")))))</f>
        <v>F</v>
      </c>
      <c r="AO14" s="21">
        <f>IF(AND(8.5&lt;=L14,L14&lt;=10),4,IF(AND(7&lt;=L14,L14&lt;=8.4),3,IF(AND(5.5&lt;=L14,L14&lt;=6.9),2,IF(AND(4&lt;=L14,L14&lt;=5.4),1,0))))</f>
        <v>0</v>
      </c>
      <c r="AP14" s="20" t="str">
        <f>IF(AND(8.5&lt;=P14,P14&lt;=10),"A",IF(AND(7&lt;=P14,P14&lt;=8.4),"B",IF(AND(5.5&lt;=P14,P14&lt;=6.9),"C",IF(AND(4&lt;=P14,P14&lt;=5.4),"D",IF(P14=0,"F0","F")))))</f>
        <v>F</v>
      </c>
      <c r="AQ14" s="21">
        <f>IF(AND(8.5&lt;=P14,P14&lt;=10),4,IF(AND(7&lt;=P14,P14&lt;=8.4),3,IF(AND(5.5&lt;=P14,P14&lt;=6.9),2,IF(AND(4&lt;=P14,P14&lt;=5.4),1,0))))</f>
        <v>0</v>
      </c>
      <c r="AR14" s="20" t="str">
        <f>IF(AND(8.5&lt;=T14,T14&lt;=10),"A",IF(AND(7&lt;=T14,T14&lt;=8.4),"B",IF(AND(5.5&lt;=T14,T14&lt;=6.9),"C",IF(AND(4&lt;=T14,T14&lt;=5.4),"D",IF(T14=0,"F0","F")))))</f>
        <v>C</v>
      </c>
      <c r="AS14" s="21">
        <f>IF(AND(8.5&lt;=T14,T14&lt;=10),4,IF(AND(7&lt;=T14,T14&lt;=8.4),3,IF(AND(5.5&lt;=T14,T14&lt;=6.9),2,IF(AND(4&lt;=T14,T14&lt;=5.4),1,0))))</f>
        <v>2</v>
      </c>
      <c r="AT14" s="20" t="str">
        <f>IF(AND(8.5&lt;=X14,X14&lt;=10),"A",IF(AND(7&lt;=X14,X14&lt;=8.4),"B",IF(AND(5.5&lt;=X14,X14&lt;=6.9),"C",IF(AND(4&lt;=X14,X14&lt;=5.4),"D",IF(X14=0,"F0","F")))))</f>
        <v>C</v>
      </c>
      <c r="AU14" s="21">
        <f>IF(AND(8.5&lt;=X14,X14&lt;=10),4,IF(AND(7&lt;=X14,X14&lt;=8.4),3,IF(AND(5.5&lt;=X14,X14&lt;=6.9),2,IF(AND(4&lt;=X14,X14&lt;=5.4),1,0))))</f>
        <v>2</v>
      </c>
      <c r="AV14" s="20" t="str">
        <f>IF(AND(8.5&lt;=AB14,AB14&lt;=10),"A",IF(AND(7&lt;=AB14,AB14&lt;=8.4),"B",IF(AND(5.5&lt;=AB14,AB14&lt;=6.9),"C",IF(AND(4&lt;=AB14,AB14&lt;=5.4),"D",IF(AB14=0,"F0","F")))))</f>
        <v>D</v>
      </c>
      <c r="AW14" s="21">
        <f>IF(AND(8.5&lt;=AB14,AB14&lt;=10),4,IF(AND(7&lt;=AB14,AB14&lt;=8.4),3,IF(AND(5.5&lt;=AB14,AB14&lt;=6.9),2,IF(AND(4&lt;=AB14,AB14&lt;=5.4),1,0))))</f>
        <v>1</v>
      </c>
      <c r="AX14" s="20" t="str">
        <f>IF(AND(8.5&lt;=AF14,AF14&lt;=10),"A",IF(AND(7&lt;=AF14,AF14&lt;=8.4),"B",IF(AND(5.5&lt;=AF14,AF14&lt;=6.9),"C",IF(AND(4&lt;=AF14,AF14&lt;=5.4),"D",IF(AF14=0,"F0","F")))))</f>
        <v>F</v>
      </c>
      <c r="AY14" s="21">
        <f>IF(AND(8.5&lt;=AF14,AF14&lt;=10),4,IF(AND(7&lt;=AF14,AF14&lt;=8.4),3,IF(AND(5.5&lt;=AF14,AF14&lt;=6.9),2,IF(AND(4&lt;=AF14,AF14&lt;=5.4),1,0))))</f>
        <v>0</v>
      </c>
      <c r="AZ14" s="20" t="str">
        <f>IF(AND(8.5&lt;=AJ14,AJ14&lt;=10),"A",IF(AND(7&lt;=AJ14,AJ14&lt;=8.4),"B",IF(AND(5.5&lt;=AJ14,AJ14&lt;=6.9),"C",IF(AND(4&lt;=AJ14,AJ14&lt;=5.4),"D",IF(AJ14=0,"F0","F")))))</f>
        <v>C</v>
      </c>
      <c r="BA14" s="21">
        <f>IF(AND(8.5&lt;=AJ14,AJ14&lt;=10),4,IF(AND(7&lt;=AJ14,AJ14&lt;=8.4),3,IF(AND(5.5&lt;=AJ14,AJ14&lt;=6.9),2,IF(AND(4&lt;=AJ14,AJ14&lt;=5.4),1,0))))</f>
        <v>2</v>
      </c>
      <c r="BB14" s="22">
        <f t="shared" si="28"/>
        <v>1</v>
      </c>
      <c r="BC14" s="22">
        <f t="shared" si="29"/>
        <v>13</v>
      </c>
      <c r="BD14" s="22">
        <f t="shared" si="30"/>
        <v>1.62</v>
      </c>
      <c r="BE14" s="22" t="str">
        <f t="shared" si="24"/>
        <v>Trung b×nh yÕu</v>
      </c>
      <c r="BF14" s="23">
        <f t="shared" si="25"/>
        <v>4.357142857142857</v>
      </c>
      <c r="BG14" s="24" t="str">
        <f t="shared" si="26"/>
        <v>YK</v>
      </c>
    </row>
    <row r="15" spans="1:59" ht="19.5" customHeight="1">
      <c r="A15" s="25">
        <v>10</v>
      </c>
      <c r="B15" s="38" t="s">
        <v>33</v>
      </c>
      <c r="C15" s="53" t="s">
        <v>34</v>
      </c>
      <c r="D15" s="39">
        <v>35519</v>
      </c>
      <c r="E15" s="92">
        <v>6</v>
      </c>
      <c r="F15" s="93">
        <v>7</v>
      </c>
      <c r="G15" s="94">
        <v>6</v>
      </c>
      <c r="H15" s="18">
        <f t="shared" si="0"/>
        <v>6.1</v>
      </c>
      <c r="I15" s="92">
        <v>6.3</v>
      </c>
      <c r="J15" s="93">
        <v>8</v>
      </c>
      <c r="K15" s="94">
        <v>6.5</v>
      </c>
      <c r="L15" s="18">
        <f t="shared" si="1"/>
        <v>6.6</v>
      </c>
      <c r="M15" s="92">
        <v>6.7</v>
      </c>
      <c r="N15" s="93">
        <v>8</v>
      </c>
      <c r="O15" s="94">
        <v>6.5</v>
      </c>
      <c r="P15" s="18">
        <f t="shared" si="2"/>
        <v>6.7</v>
      </c>
      <c r="Q15" s="92">
        <v>5.7</v>
      </c>
      <c r="R15" s="93">
        <v>7</v>
      </c>
      <c r="S15" s="94">
        <v>6</v>
      </c>
      <c r="T15" s="18">
        <f t="shared" si="3"/>
        <v>6</v>
      </c>
      <c r="U15" s="92">
        <v>5.7</v>
      </c>
      <c r="V15" s="93">
        <v>6</v>
      </c>
      <c r="W15" s="94">
        <v>8</v>
      </c>
      <c r="X15" s="18">
        <f t="shared" si="4"/>
        <v>7.3</v>
      </c>
      <c r="Y15" s="92">
        <v>5.5</v>
      </c>
      <c r="Z15" s="93">
        <v>10</v>
      </c>
      <c r="AA15" s="94">
        <v>4</v>
      </c>
      <c r="AB15" s="18">
        <f t="shared" si="5"/>
        <v>4.9</v>
      </c>
      <c r="AC15" s="92">
        <v>6.3</v>
      </c>
      <c r="AD15" s="93">
        <v>7</v>
      </c>
      <c r="AE15" s="94">
        <v>3</v>
      </c>
      <c r="AF15" s="18">
        <f t="shared" si="6"/>
        <v>4.1</v>
      </c>
      <c r="AG15" s="92">
        <v>7.5</v>
      </c>
      <c r="AH15" s="93">
        <v>9</v>
      </c>
      <c r="AI15" s="94">
        <v>8</v>
      </c>
      <c r="AJ15" s="18">
        <f t="shared" si="7"/>
        <v>8</v>
      </c>
      <c r="AK15" s="19">
        <f t="shared" si="27"/>
        <v>6.23</v>
      </c>
      <c r="AL15" s="20" t="str">
        <f t="shared" si="8"/>
        <v>C</v>
      </c>
      <c r="AM15" s="21">
        <f t="shared" si="9"/>
        <v>2</v>
      </c>
      <c r="AN15" s="20" t="str">
        <f t="shared" si="10"/>
        <v>C</v>
      </c>
      <c r="AO15" s="21">
        <f t="shared" si="11"/>
        <v>2</v>
      </c>
      <c r="AP15" s="20" t="str">
        <f t="shared" si="12"/>
        <v>C</v>
      </c>
      <c r="AQ15" s="21">
        <f t="shared" si="13"/>
        <v>2</v>
      </c>
      <c r="AR15" s="20" t="str">
        <f t="shared" si="14"/>
        <v>C</v>
      </c>
      <c r="AS15" s="21">
        <f t="shared" si="15"/>
        <v>2</v>
      </c>
      <c r="AT15" s="20" t="str">
        <f t="shared" si="16"/>
        <v>B</v>
      </c>
      <c r="AU15" s="21">
        <f t="shared" si="17"/>
        <v>3</v>
      </c>
      <c r="AV15" s="20" t="str">
        <f t="shared" si="18"/>
        <v>D</v>
      </c>
      <c r="AW15" s="21">
        <f t="shared" si="19"/>
        <v>1</v>
      </c>
      <c r="AX15" s="20" t="str">
        <f t="shared" si="20"/>
        <v>D</v>
      </c>
      <c r="AY15" s="21">
        <f t="shared" si="21"/>
        <v>1</v>
      </c>
      <c r="AZ15" s="20" t="str">
        <f t="shared" si="22"/>
        <v>B</v>
      </c>
      <c r="BA15" s="21">
        <f t="shared" si="23"/>
        <v>3</v>
      </c>
      <c r="BB15" s="22">
        <f t="shared" si="28"/>
        <v>2</v>
      </c>
      <c r="BC15" s="22">
        <f t="shared" si="29"/>
        <v>21</v>
      </c>
      <c r="BD15" s="22">
        <f t="shared" si="30"/>
        <v>2</v>
      </c>
      <c r="BE15" s="22" t="str">
        <f t="shared" si="24"/>
        <v>Trung b×nh</v>
      </c>
      <c r="BF15" s="23">
        <f t="shared" si="25"/>
        <v>5.714285714285714</v>
      </c>
      <c r="BG15" s="24" t="str">
        <f t="shared" si="26"/>
        <v>TB</v>
      </c>
    </row>
    <row r="16" spans="1:59" ht="19.5" customHeight="1">
      <c r="A16" s="17">
        <v>11</v>
      </c>
      <c r="B16" s="41" t="s">
        <v>35</v>
      </c>
      <c r="C16" s="53" t="s">
        <v>36</v>
      </c>
      <c r="D16" s="39">
        <v>35757</v>
      </c>
      <c r="E16" s="92">
        <v>6</v>
      </c>
      <c r="F16" s="93">
        <v>7</v>
      </c>
      <c r="G16" s="94">
        <v>6</v>
      </c>
      <c r="H16" s="18">
        <f t="shared" si="0"/>
        <v>6.1</v>
      </c>
      <c r="I16" s="92">
        <v>5.3</v>
      </c>
      <c r="J16" s="93">
        <v>7</v>
      </c>
      <c r="K16" s="94">
        <v>6</v>
      </c>
      <c r="L16" s="18">
        <f t="shared" si="1"/>
        <v>6</v>
      </c>
      <c r="M16" s="92">
        <v>5.3</v>
      </c>
      <c r="N16" s="93">
        <v>6</v>
      </c>
      <c r="O16" s="94">
        <v>6.5</v>
      </c>
      <c r="P16" s="18">
        <f t="shared" si="2"/>
        <v>6.2</v>
      </c>
      <c r="Q16" s="92">
        <v>5.7</v>
      </c>
      <c r="R16" s="93">
        <v>7</v>
      </c>
      <c r="S16" s="94">
        <v>6</v>
      </c>
      <c r="T16" s="18">
        <f t="shared" si="3"/>
        <v>6</v>
      </c>
      <c r="U16" s="92">
        <v>5.7</v>
      </c>
      <c r="V16" s="93">
        <v>6</v>
      </c>
      <c r="W16" s="94">
        <v>8.5</v>
      </c>
      <c r="X16" s="18">
        <f t="shared" si="4"/>
        <v>7.7</v>
      </c>
      <c r="Y16" s="92">
        <v>4.8</v>
      </c>
      <c r="Z16" s="93">
        <v>8</v>
      </c>
      <c r="AA16" s="94">
        <v>4</v>
      </c>
      <c r="AB16" s="18">
        <f t="shared" si="5"/>
        <v>4.6</v>
      </c>
      <c r="AC16" s="92">
        <v>5.7</v>
      </c>
      <c r="AD16" s="93">
        <v>6</v>
      </c>
      <c r="AE16" s="94">
        <v>6.5</v>
      </c>
      <c r="AF16" s="18">
        <f t="shared" si="6"/>
        <v>6.3</v>
      </c>
      <c r="AG16" s="92">
        <v>7.5</v>
      </c>
      <c r="AH16" s="93">
        <v>10</v>
      </c>
      <c r="AI16" s="94">
        <v>8</v>
      </c>
      <c r="AJ16" s="18">
        <f t="shared" si="7"/>
        <v>8.1</v>
      </c>
      <c r="AK16" s="19">
        <f t="shared" si="27"/>
        <v>6.3</v>
      </c>
      <c r="AL16" s="20" t="str">
        <f t="shared" si="8"/>
        <v>C</v>
      </c>
      <c r="AM16" s="21">
        <f t="shared" si="9"/>
        <v>2</v>
      </c>
      <c r="AN16" s="20" t="str">
        <f t="shared" si="10"/>
        <v>C</v>
      </c>
      <c r="AO16" s="21">
        <f t="shared" si="11"/>
        <v>2</v>
      </c>
      <c r="AP16" s="20" t="str">
        <f t="shared" si="12"/>
        <v>C</v>
      </c>
      <c r="AQ16" s="21">
        <f t="shared" si="13"/>
        <v>2</v>
      </c>
      <c r="AR16" s="20" t="str">
        <f t="shared" si="14"/>
        <v>C</v>
      </c>
      <c r="AS16" s="21">
        <f t="shared" si="15"/>
        <v>2</v>
      </c>
      <c r="AT16" s="20" t="str">
        <f t="shared" si="16"/>
        <v>B</v>
      </c>
      <c r="AU16" s="21">
        <f t="shared" si="17"/>
        <v>3</v>
      </c>
      <c r="AV16" s="20" t="str">
        <f t="shared" si="18"/>
        <v>D</v>
      </c>
      <c r="AW16" s="21">
        <f t="shared" si="19"/>
        <v>1</v>
      </c>
      <c r="AX16" s="20" t="str">
        <f t="shared" si="20"/>
        <v>C</v>
      </c>
      <c r="AY16" s="21">
        <f t="shared" si="21"/>
        <v>2</v>
      </c>
      <c r="AZ16" s="20" t="str">
        <f t="shared" si="22"/>
        <v>B</v>
      </c>
      <c r="BA16" s="21">
        <f t="shared" si="23"/>
        <v>3</v>
      </c>
      <c r="BB16" s="22">
        <f t="shared" si="28"/>
        <v>2.1</v>
      </c>
      <c r="BC16" s="22">
        <f t="shared" si="29"/>
        <v>21</v>
      </c>
      <c r="BD16" s="22">
        <f t="shared" si="30"/>
        <v>2.1</v>
      </c>
      <c r="BE16" s="22" t="str">
        <f t="shared" si="24"/>
        <v>Trung b×nh</v>
      </c>
      <c r="BF16" s="23">
        <f t="shared" si="25"/>
        <v>6.214285714285714</v>
      </c>
      <c r="BG16" s="24" t="str">
        <f t="shared" si="26"/>
        <v>TBK</v>
      </c>
    </row>
    <row r="17" spans="1:59" ht="19.5" customHeight="1">
      <c r="A17" s="25">
        <v>12</v>
      </c>
      <c r="B17" s="38" t="s">
        <v>25</v>
      </c>
      <c r="C17" s="53" t="s">
        <v>37</v>
      </c>
      <c r="D17" s="39">
        <v>35589</v>
      </c>
      <c r="E17" s="92">
        <v>6</v>
      </c>
      <c r="F17" s="93">
        <v>7</v>
      </c>
      <c r="G17" s="94">
        <v>8</v>
      </c>
      <c r="H17" s="18">
        <f t="shared" si="0"/>
        <v>7.5</v>
      </c>
      <c r="I17" s="92">
        <v>5.3</v>
      </c>
      <c r="J17" s="93">
        <v>7</v>
      </c>
      <c r="K17" s="94">
        <v>6</v>
      </c>
      <c r="L17" s="18">
        <f t="shared" si="1"/>
        <v>6</v>
      </c>
      <c r="M17" s="92">
        <v>4.7</v>
      </c>
      <c r="N17" s="93">
        <v>5</v>
      </c>
      <c r="O17" s="94">
        <v>7</v>
      </c>
      <c r="P17" s="18">
        <f t="shared" si="2"/>
        <v>6.3</v>
      </c>
      <c r="Q17" s="92">
        <v>5.7</v>
      </c>
      <c r="R17" s="93">
        <v>7</v>
      </c>
      <c r="S17" s="94">
        <v>7</v>
      </c>
      <c r="T17" s="18">
        <f t="shared" si="3"/>
        <v>6.7</v>
      </c>
      <c r="U17" s="92">
        <v>5.3</v>
      </c>
      <c r="V17" s="93">
        <v>6</v>
      </c>
      <c r="W17" s="94">
        <v>7.5</v>
      </c>
      <c r="X17" s="18">
        <f t="shared" si="4"/>
        <v>6.9</v>
      </c>
      <c r="Y17" s="92">
        <v>4.5</v>
      </c>
      <c r="Z17" s="93">
        <v>9</v>
      </c>
      <c r="AA17" s="94">
        <v>4</v>
      </c>
      <c r="AB17" s="18">
        <f t="shared" si="5"/>
        <v>4.6</v>
      </c>
      <c r="AC17" s="92">
        <v>6.3</v>
      </c>
      <c r="AD17" s="93">
        <v>7</v>
      </c>
      <c r="AE17" s="94">
        <v>6.5</v>
      </c>
      <c r="AF17" s="18">
        <f t="shared" si="6"/>
        <v>6.5</v>
      </c>
      <c r="AG17" s="92">
        <v>7</v>
      </c>
      <c r="AH17" s="93">
        <v>9</v>
      </c>
      <c r="AI17" s="94">
        <v>6</v>
      </c>
      <c r="AJ17" s="18">
        <f t="shared" si="7"/>
        <v>6.5</v>
      </c>
      <c r="AK17" s="19">
        <f t="shared" si="27"/>
        <v>6.3</v>
      </c>
      <c r="AL17" s="20" t="str">
        <f t="shared" si="8"/>
        <v>B</v>
      </c>
      <c r="AM17" s="21">
        <f t="shared" si="9"/>
        <v>3</v>
      </c>
      <c r="AN17" s="20" t="str">
        <f t="shared" si="10"/>
        <v>C</v>
      </c>
      <c r="AO17" s="21">
        <f t="shared" si="11"/>
        <v>2</v>
      </c>
      <c r="AP17" s="20" t="str">
        <f t="shared" si="12"/>
        <v>C</v>
      </c>
      <c r="AQ17" s="21">
        <f t="shared" si="13"/>
        <v>2</v>
      </c>
      <c r="AR17" s="20" t="str">
        <f t="shared" si="14"/>
        <v>C</v>
      </c>
      <c r="AS17" s="21">
        <f t="shared" si="15"/>
        <v>2</v>
      </c>
      <c r="AT17" s="20" t="str">
        <f t="shared" si="16"/>
        <v>C</v>
      </c>
      <c r="AU17" s="21">
        <f t="shared" si="17"/>
        <v>2</v>
      </c>
      <c r="AV17" s="20" t="str">
        <f t="shared" si="18"/>
        <v>D</v>
      </c>
      <c r="AW17" s="21">
        <f t="shared" si="19"/>
        <v>1</v>
      </c>
      <c r="AX17" s="20" t="str">
        <f t="shared" si="20"/>
        <v>C</v>
      </c>
      <c r="AY17" s="21">
        <f t="shared" si="21"/>
        <v>2</v>
      </c>
      <c r="AZ17" s="20" t="str">
        <f t="shared" si="22"/>
        <v>C</v>
      </c>
      <c r="BA17" s="21">
        <f t="shared" si="23"/>
        <v>2</v>
      </c>
      <c r="BB17" s="22">
        <f t="shared" si="28"/>
        <v>1.95</v>
      </c>
      <c r="BC17" s="22">
        <f t="shared" si="29"/>
        <v>21</v>
      </c>
      <c r="BD17" s="22">
        <f t="shared" si="30"/>
        <v>1.95</v>
      </c>
      <c r="BE17" s="22" t="str">
        <f t="shared" si="24"/>
        <v>Trung b×nh yÕu</v>
      </c>
      <c r="BF17" s="23">
        <f t="shared" si="25"/>
        <v>6.571428571428571</v>
      </c>
      <c r="BG17" s="24" t="str">
        <f t="shared" si="26"/>
        <v>TBK</v>
      </c>
    </row>
    <row r="18" spans="1:59" ht="19.5" customHeight="1">
      <c r="A18" s="17">
        <v>13</v>
      </c>
      <c r="B18" s="45" t="s">
        <v>40</v>
      </c>
      <c r="C18" s="53" t="s">
        <v>15</v>
      </c>
      <c r="D18" s="39">
        <v>35535</v>
      </c>
      <c r="E18" s="92">
        <v>6</v>
      </c>
      <c r="F18" s="93">
        <v>7</v>
      </c>
      <c r="G18" s="94">
        <v>8</v>
      </c>
      <c r="H18" s="18">
        <f t="shared" si="0"/>
        <v>7.5</v>
      </c>
      <c r="I18" s="92">
        <v>6</v>
      </c>
      <c r="J18" s="93">
        <v>8</v>
      </c>
      <c r="K18" s="94">
        <v>7.5</v>
      </c>
      <c r="L18" s="18">
        <f t="shared" si="1"/>
        <v>7.3</v>
      </c>
      <c r="M18" s="92">
        <v>7</v>
      </c>
      <c r="N18" s="93">
        <v>8</v>
      </c>
      <c r="O18" s="94">
        <v>8</v>
      </c>
      <c r="P18" s="18">
        <f t="shared" si="2"/>
        <v>7.8</v>
      </c>
      <c r="Q18" s="92">
        <v>5.7</v>
      </c>
      <c r="R18" s="93">
        <v>7</v>
      </c>
      <c r="S18" s="94">
        <v>8</v>
      </c>
      <c r="T18" s="18">
        <f t="shared" si="3"/>
        <v>7.4</v>
      </c>
      <c r="U18" s="92">
        <v>6.3</v>
      </c>
      <c r="V18" s="93">
        <v>7</v>
      </c>
      <c r="W18" s="94">
        <v>9</v>
      </c>
      <c r="X18" s="18">
        <f t="shared" si="4"/>
        <v>8.3</v>
      </c>
      <c r="Y18" s="92">
        <v>4.8</v>
      </c>
      <c r="Z18" s="93">
        <v>10</v>
      </c>
      <c r="AA18" s="94">
        <v>4</v>
      </c>
      <c r="AB18" s="18">
        <f t="shared" si="5"/>
        <v>4.8</v>
      </c>
      <c r="AC18" s="92">
        <v>5.7</v>
      </c>
      <c r="AD18" s="93">
        <v>6</v>
      </c>
      <c r="AE18" s="94">
        <v>4.5</v>
      </c>
      <c r="AF18" s="18">
        <f t="shared" si="6"/>
        <v>4.9</v>
      </c>
      <c r="AG18" s="92">
        <v>6.5</v>
      </c>
      <c r="AH18" s="93">
        <v>8</v>
      </c>
      <c r="AI18" s="94">
        <v>7</v>
      </c>
      <c r="AJ18" s="18">
        <f t="shared" si="7"/>
        <v>7</v>
      </c>
      <c r="AK18" s="19">
        <f t="shared" si="27"/>
        <v>6.91</v>
      </c>
      <c r="AL18" s="20" t="str">
        <f t="shared" si="8"/>
        <v>B</v>
      </c>
      <c r="AM18" s="21">
        <f t="shared" si="9"/>
        <v>3</v>
      </c>
      <c r="AN18" s="20" t="str">
        <f t="shared" si="10"/>
        <v>B</v>
      </c>
      <c r="AO18" s="21">
        <f t="shared" si="11"/>
        <v>3</v>
      </c>
      <c r="AP18" s="20" t="str">
        <f t="shared" si="12"/>
        <v>B</v>
      </c>
      <c r="AQ18" s="21">
        <f t="shared" si="13"/>
        <v>3</v>
      </c>
      <c r="AR18" s="20" t="str">
        <f t="shared" si="14"/>
        <v>B</v>
      </c>
      <c r="AS18" s="21">
        <f t="shared" si="15"/>
        <v>3</v>
      </c>
      <c r="AT18" s="20" t="str">
        <f t="shared" si="16"/>
        <v>B</v>
      </c>
      <c r="AU18" s="21">
        <f t="shared" si="17"/>
        <v>3</v>
      </c>
      <c r="AV18" s="20" t="str">
        <f t="shared" si="18"/>
        <v>D</v>
      </c>
      <c r="AW18" s="21">
        <f t="shared" si="19"/>
        <v>1</v>
      </c>
      <c r="AX18" s="20" t="str">
        <f t="shared" si="20"/>
        <v>D</v>
      </c>
      <c r="AY18" s="21">
        <f t="shared" si="21"/>
        <v>1</v>
      </c>
      <c r="AZ18" s="20" t="str">
        <f t="shared" si="22"/>
        <v>B</v>
      </c>
      <c r="BA18" s="21">
        <f t="shared" si="23"/>
        <v>3</v>
      </c>
      <c r="BB18" s="22">
        <f t="shared" si="28"/>
        <v>2.52</v>
      </c>
      <c r="BC18" s="22">
        <f t="shared" si="29"/>
        <v>21</v>
      </c>
      <c r="BD18" s="22">
        <f t="shared" si="30"/>
        <v>2.52</v>
      </c>
      <c r="BE18" s="22" t="str">
        <f t="shared" si="24"/>
        <v>Kh¸</v>
      </c>
      <c r="BF18" s="23">
        <f t="shared" si="25"/>
        <v>7</v>
      </c>
      <c r="BG18" s="24" t="str">
        <f t="shared" si="26"/>
        <v>Khá</v>
      </c>
    </row>
    <row r="19" spans="1:59" ht="19.5" customHeight="1">
      <c r="A19" s="25">
        <v>14</v>
      </c>
      <c r="B19" s="45" t="s">
        <v>25</v>
      </c>
      <c r="C19" s="53" t="s">
        <v>15</v>
      </c>
      <c r="D19" s="39">
        <v>35658</v>
      </c>
      <c r="E19" s="92">
        <v>7.5</v>
      </c>
      <c r="F19" s="93">
        <v>8</v>
      </c>
      <c r="G19" s="94">
        <v>8</v>
      </c>
      <c r="H19" s="18">
        <f t="shared" si="0"/>
        <v>7.9</v>
      </c>
      <c r="I19" s="92">
        <v>5.7</v>
      </c>
      <c r="J19" s="93">
        <v>7</v>
      </c>
      <c r="K19" s="94">
        <v>7</v>
      </c>
      <c r="L19" s="18">
        <f t="shared" si="1"/>
        <v>6.7</v>
      </c>
      <c r="M19" s="92">
        <v>7.7</v>
      </c>
      <c r="N19" s="93">
        <v>9</v>
      </c>
      <c r="O19" s="94">
        <v>5.5</v>
      </c>
      <c r="P19" s="18">
        <f t="shared" si="2"/>
        <v>6.3</v>
      </c>
      <c r="Q19" s="92">
        <v>6.3</v>
      </c>
      <c r="R19" s="93">
        <v>7</v>
      </c>
      <c r="S19" s="94">
        <v>8.5</v>
      </c>
      <c r="T19" s="18">
        <f t="shared" si="3"/>
        <v>7.9</v>
      </c>
      <c r="U19" s="92">
        <v>7.7</v>
      </c>
      <c r="V19" s="93">
        <v>8</v>
      </c>
      <c r="W19" s="94">
        <v>8.5</v>
      </c>
      <c r="X19" s="18">
        <f t="shared" si="4"/>
        <v>8.3</v>
      </c>
      <c r="Y19" s="92">
        <v>4</v>
      </c>
      <c r="Z19" s="93">
        <v>10</v>
      </c>
      <c r="AA19" s="94">
        <v>5</v>
      </c>
      <c r="AB19" s="18">
        <f t="shared" si="5"/>
        <v>5.3</v>
      </c>
      <c r="AC19" s="92">
        <v>5.3</v>
      </c>
      <c r="AD19" s="93">
        <v>6</v>
      </c>
      <c r="AE19" s="94">
        <v>4.5</v>
      </c>
      <c r="AF19" s="18">
        <f t="shared" si="6"/>
        <v>4.8</v>
      </c>
      <c r="AG19" s="92">
        <v>7.3</v>
      </c>
      <c r="AH19" s="93">
        <v>10</v>
      </c>
      <c r="AI19" s="94">
        <v>7</v>
      </c>
      <c r="AJ19" s="18">
        <f t="shared" si="7"/>
        <v>7.4</v>
      </c>
      <c r="AK19" s="19">
        <f t="shared" si="27"/>
        <v>6.86</v>
      </c>
      <c r="AL19" s="20" t="str">
        <f t="shared" si="8"/>
        <v>B</v>
      </c>
      <c r="AM19" s="21">
        <f t="shared" si="9"/>
        <v>3</v>
      </c>
      <c r="AN19" s="20" t="str">
        <f t="shared" si="10"/>
        <v>C</v>
      </c>
      <c r="AO19" s="21">
        <f t="shared" si="11"/>
        <v>2</v>
      </c>
      <c r="AP19" s="20" t="str">
        <f t="shared" si="12"/>
        <v>C</v>
      </c>
      <c r="AQ19" s="21">
        <f t="shared" si="13"/>
        <v>2</v>
      </c>
      <c r="AR19" s="20" t="str">
        <f t="shared" si="14"/>
        <v>B</v>
      </c>
      <c r="AS19" s="21">
        <f t="shared" si="15"/>
        <v>3</v>
      </c>
      <c r="AT19" s="20" t="str">
        <f t="shared" si="16"/>
        <v>B</v>
      </c>
      <c r="AU19" s="21">
        <f t="shared" si="17"/>
        <v>3</v>
      </c>
      <c r="AV19" s="20" t="str">
        <f t="shared" si="18"/>
        <v>D</v>
      </c>
      <c r="AW19" s="21">
        <f t="shared" si="19"/>
        <v>1</v>
      </c>
      <c r="AX19" s="20" t="str">
        <f t="shared" si="20"/>
        <v>D</v>
      </c>
      <c r="AY19" s="21">
        <f t="shared" si="21"/>
        <v>1</v>
      </c>
      <c r="AZ19" s="20" t="str">
        <f t="shared" si="22"/>
        <v>B</v>
      </c>
      <c r="BA19" s="21">
        <f t="shared" si="23"/>
        <v>3</v>
      </c>
      <c r="BB19" s="22">
        <f t="shared" si="28"/>
        <v>2.24</v>
      </c>
      <c r="BC19" s="22">
        <f t="shared" si="29"/>
        <v>21</v>
      </c>
      <c r="BD19" s="22">
        <f t="shared" si="30"/>
        <v>2.24</v>
      </c>
      <c r="BE19" s="22" t="str">
        <f t="shared" si="24"/>
        <v>Trung b×nh</v>
      </c>
      <c r="BF19" s="23">
        <f t="shared" si="25"/>
        <v>6.714285714285714</v>
      </c>
      <c r="BG19" s="24" t="str">
        <f t="shared" si="26"/>
        <v>TBK</v>
      </c>
    </row>
    <row r="20" spans="1:59" ht="19.5" customHeight="1">
      <c r="A20" s="17">
        <v>15</v>
      </c>
      <c r="B20" s="45" t="s">
        <v>41</v>
      </c>
      <c r="C20" s="53" t="s">
        <v>16</v>
      </c>
      <c r="D20" s="39">
        <v>35636</v>
      </c>
      <c r="E20" s="92">
        <v>6.5</v>
      </c>
      <c r="F20" s="93">
        <v>7</v>
      </c>
      <c r="G20" s="94">
        <v>8</v>
      </c>
      <c r="H20" s="18">
        <f t="shared" si="0"/>
        <v>7.6</v>
      </c>
      <c r="I20" s="92">
        <v>5</v>
      </c>
      <c r="J20" s="93">
        <v>6</v>
      </c>
      <c r="K20" s="94">
        <v>7</v>
      </c>
      <c r="L20" s="18">
        <f t="shared" si="1"/>
        <v>6.5</v>
      </c>
      <c r="M20" s="92">
        <v>5.7</v>
      </c>
      <c r="N20" s="93">
        <v>7</v>
      </c>
      <c r="O20" s="94">
        <v>4</v>
      </c>
      <c r="P20" s="18">
        <f t="shared" si="2"/>
        <v>4.6</v>
      </c>
      <c r="Q20" s="92">
        <v>5</v>
      </c>
      <c r="R20" s="93">
        <v>6</v>
      </c>
      <c r="S20" s="94">
        <v>6.5</v>
      </c>
      <c r="T20" s="18">
        <f t="shared" si="3"/>
        <v>6.2</v>
      </c>
      <c r="U20" s="92">
        <v>5.7</v>
      </c>
      <c r="V20" s="93">
        <v>6</v>
      </c>
      <c r="W20" s="94">
        <v>7.5</v>
      </c>
      <c r="X20" s="18">
        <f t="shared" si="4"/>
        <v>7</v>
      </c>
      <c r="Y20" s="92">
        <v>3.3</v>
      </c>
      <c r="Z20" s="93">
        <v>10</v>
      </c>
      <c r="AA20" s="94">
        <v>0</v>
      </c>
      <c r="AB20" s="18">
        <f t="shared" si="5"/>
        <v>1.7</v>
      </c>
      <c r="AC20" s="92">
        <v>7.3</v>
      </c>
      <c r="AD20" s="93">
        <v>8</v>
      </c>
      <c r="AE20" s="94">
        <v>3.5</v>
      </c>
      <c r="AF20" s="18">
        <f t="shared" si="6"/>
        <v>4.7</v>
      </c>
      <c r="AG20" s="92">
        <v>7.3</v>
      </c>
      <c r="AH20" s="93">
        <v>7</v>
      </c>
      <c r="AI20" s="94">
        <v>5</v>
      </c>
      <c r="AJ20" s="18">
        <f t="shared" si="7"/>
        <v>5.7</v>
      </c>
      <c r="AK20" s="19">
        <f t="shared" si="27"/>
        <v>5.52</v>
      </c>
      <c r="AL20" s="20" t="str">
        <f t="shared" si="8"/>
        <v>B</v>
      </c>
      <c r="AM20" s="21">
        <f t="shared" si="9"/>
        <v>3</v>
      </c>
      <c r="AN20" s="20" t="str">
        <f t="shared" si="10"/>
        <v>C</v>
      </c>
      <c r="AO20" s="21">
        <f t="shared" si="11"/>
        <v>2</v>
      </c>
      <c r="AP20" s="20" t="str">
        <f t="shared" si="12"/>
        <v>D</v>
      </c>
      <c r="AQ20" s="21">
        <f t="shared" si="13"/>
        <v>1</v>
      </c>
      <c r="AR20" s="20" t="str">
        <f t="shared" si="14"/>
        <v>C</v>
      </c>
      <c r="AS20" s="21">
        <f t="shared" si="15"/>
        <v>2</v>
      </c>
      <c r="AT20" s="20" t="str">
        <f t="shared" si="16"/>
        <v>B</v>
      </c>
      <c r="AU20" s="21">
        <f t="shared" si="17"/>
        <v>3</v>
      </c>
      <c r="AV20" s="20" t="str">
        <f t="shared" si="18"/>
        <v>F</v>
      </c>
      <c r="AW20" s="21">
        <f t="shared" si="19"/>
        <v>0</v>
      </c>
      <c r="AX20" s="20" t="str">
        <f t="shared" si="20"/>
        <v>D</v>
      </c>
      <c r="AY20" s="21">
        <f t="shared" si="21"/>
        <v>1</v>
      </c>
      <c r="AZ20" s="20" t="str">
        <f t="shared" si="22"/>
        <v>C</v>
      </c>
      <c r="BA20" s="21">
        <f t="shared" si="23"/>
        <v>2</v>
      </c>
      <c r="BB20" s="22">
        <f t="shared" si="28"/>
        <v>1.76</v>
      </c>
      <c r="BC20" s="22">
        <f t="shared" si="29"/>
        <v>18</v>
      </c>
      <c r="BD20" s="22">
        <f t="shared" si="30"/>
        <v>2.06</v>
      </c>
      <c r="BE20" s="22" t="str">
        <f t="shared" si="24"/>
        <v>Trung b×nh</v>
      </c>
      <c r="BF20" s="23">
        <f t="shared" si="25"/>
        <v>5.214285714285714</v>
      </c>
      <c r="BG20" s="24" t="str">
        <f t="shared" si="26"/>
        <v>TB</v>
      </c>
    </row>
    <row r="21" spans="1:59" ht="19.5" customHeight="1">
      <c r="A21" s="25">
        <v>16</v>
      </c>
      <c r="B21" s="45" t="s">
        <v>25</v>
      </c>
      <c r="C21" s="53" t="s">
        <v>42</v>
      </c>
      <c r="D21" s="39">
        <v>35569</v>
      </c>
      <c r="E21" s="92">
        <v>7.5</v>
      </c>
      <c r="F21" s="93">
        <v>8</v>
      </c>
      <c r="G21" s="94">
        <v>8</v>
      </c>
      <c r="H21" s="18">
        <f t="shared" si="0"/>
        <v>7.9</v>
      </c>
      <c r="I21" s="92">
        <v>7</v>
      </c>
      <c r="J21" s="93">
        <v>9</v>
      </c>
      <c r="K21" s="94">
        <v>9</v>
      </c>
      <c r="L21" s="18">
        <f t="shared" si="1"/>
        <v>8.6</v>
      </c>
      <c r="M21" s="92">
        <v>7.3</v>
      </c>
      <c r="N21" s="93">
        <v>8</v>
      </c>
      <c r="O21" s="94">
        <v>5</v>
      </c>
      <c r="P21" s="18">
        <f t="shared" si="2"/>
        <v>5.8</v>
      </c>
      <c r="Q21" s="92">
        <v>7.7</v>
      </c>
      <c r="R21" s="93">
        <v>9</v>
      </c>
      <c r="S21" s="94">
        <v>8.5</v>
      </c>
      <c r="T21" s="18">
        <f t="shared" si="3"/>
        <v>8.4</v>
      </c>
      <c r="U21" s="92">
        <v>8.3</v>
      </c>
      <c r="V21" s="93">
        <v>9</v>
      </c>
      <c r="W21" s="94">
        <v>6</v>
      </c>
      <c r="X21" s="18">
        <f t="shared" si="4"/>
        <v>6.8</v>
      </c>
      <c r="Y21" s="92">
        <v>5</v>
      </c>
      <c r="Z21" s="93">
        <v>10</v>
      </c>
      <c r="AA21" s="94">
        <v>4</v>
      </c>
      <c r="AB21" s="18">
        <f t="shared" si="5"/>
        <v>4.8</v>
      </c>
      <c r="AC21" s="92">
        <v>8.3</v>
      </c>
      <c r="AD21" s="93">
        <v>9</v>
      </c>
      <c r="AE21" s="94">
        <v>6.5</v>
      </c>
      <c r="AF21" s="18">
        <f t="shared" si="6"/>
        <v>7.1</v>
      </c>
      <c r="AG21" s="92">
        <v>7.5</v>
      </c>
      <c r="AH21" s="93">
        <v>9</v>
      </c>
      <c r="AI21" s="94">
        <v>5</v>
      </c>
      <c r="AJ21" s="18">
        <f t="shared" si="7"/>
        <v>5.9</v>
      </c>
      <c r="AK21" s="19">
        <f t="shared" si="27"/>
        <v>7.04</v>
      </c>
      <c r="AL21" s="20" t="str">
        <f t="shared" si="8"/>
        <v>B</v>
      </c>
      <c r="AM21" s="21">
        <f t="shared" si="9"/>
        <v>3</v>
      </c>
      <c r="AN21" s="20" t="str">
        <f t="shared" si="10"/>
        <v>A</v>
      </c>
      <c r="AO21" s="21">
        <f t="shared" si="11"/>
        <v>4</v>
      </c>
      <c r="AP21" s="20" t="str">
        <f t="shared" si="12"/>
        <v>C</v>
      </c>
      <c r="AQ21" s="21">
        <f t="shared" si="13"/>
        <v>2</v>
      </c>
      <c r="AR21" s="20" t="str">
        <f t="shared" si="14"/>
        <v>B</v>
      </c>
      <c r="AS21" s="21">
        <f t="shared" si="15"/>
        <v>3</v>
      </c>
      <c r="AT21" s="20" t="str">
        <f t="shared" si="16"/>
        <v>C</v>
      </c>
      <c r="AU21" s="21">
        <f t="shared" si="17"/>
        <v>2</v>
      </c>
      <c r="AV21" s="20" t="str">
        <f t="shared" si="18"/>
        <v>D</v>
      </c>
      <c r="AW21" s="21">
        <f t="shared" si="19"/>
        <v>1</v>
      </c>
      <c r="AX21" s="20" t="str">
        <f t="shared" si="20"/>
        <v>B</v>
      </c>
      <c r="AY21" s="21">
        <f t="shared" si="21"/>
        <v>3</v>
      </c>
      <c r="AZ21" s="20" t="str">
        <f t="shared" si="22"/>
        <v>C</v>
      </c>
      <c r="BA21" s="21">
        <f t="shared" si="23"/>
        <v>2</v>
      </c>
      <c r="BB21" s="22">
        <f t="shared" si="28"/>
        <v>2.57</v>
      </c>
      <c r="BC21" s="22">
        <f t="shared" si="29"/>
        <v>21</v>
      </c>
      <c r="BD21" s="22">
        <f t="shared" si="30"/>
        <v>2.57</v>
      </c>
      <c r="BE21" s="22" t="str">
        <f t="shared" si="24"/>
        <v>Kh¸</v>
      </c>
      <c r="BF21" s="23">
        <f t="shared" si="25"/>
        <v>6.714285714285714</v>
      </c>
      <c r="BG21" s="24" t="str">
        <f t="shared" si="26"/>
        <v>TBK</v>
      </c>
    </row>
    <row r="22" spans="1:59" ht="19.5" customHeight="1">
      <c r="A22" s="17">
        <v>17</v>
      </c>
      <c r="B22" s="45" t="s">
        <v>21</v>
      </c>
      <c r="C22" s="53" t="s">
        <v>43</v>
      </c>
      <c r="D22" s="39">
        <v>35707</v>
      </c>
      <c r="E22" s="92">
        <v>5</v>
      </c>
      <c r="F22" s="93">
        <v>6</v>
      </c>
      <c r="G22" s="94">
        <v>8</v>
      </c>
      <c r="H22" s="18">
        <f t="shared" si="0"/>
        <v>7.2</v>
      </c>
      <c r="I22" s="92">
        <v>5.3</v>
      </c>
      <c r="J22" s="93">
        <v>7</v>
      </c>
      <c r="K22" s="94">
        <v>6</v>
      </c>
      <c r="L22" s="18">
        <f t="shared" si="1"/>
        <v>6</v>
      </c>
      <c r="M22" s="92">
        <v>5.7</v>
      </c>
      <c r="N22" s="93">
        <v>7</v>
      </c>
      <c r="O22" s="94">
        <v>5</v>
      </c>
      <c r="P22" s="18">
        <f t="shared" si="2"/>
        <v>5.3</v>
      </c>
      <c r="Q22" s="92">
        <v>6</v>
      </c>
      <c r="R22" s="93">
        <v>7</v>
      </c>
      <c r="S22" s="94">
        <v>6.5</v>
      </c>
      <c r="T22" s="18">
        <f t="shared" si="3"/>
        <v>6.5</v>
      </c>
      <c r="U22" s="92">
        <v>5</v>
      </c>
      <c r="V22" s="93">
        <v>6</v>
      </c>
      <c r="W22" s="94">
        <v>5</v>
      </c>
      <c r="X22" s="18">
        <f t="shared" si="4"/>
        <v>5.1</v>
      </c>
      <c r="Y22" s="92">
        <v>4.8</v>
      </c>
      <c r="Z22" s="93">
        <v>10</v>
      </c>
      <c r="AA22" s="94">
        <v>4</v>
      </c>
      <c r="AB22" s="18">
        <f t="shared" si="5"/>
        <v>4.8</v>
      </c>
      <c r="AC22" s="92">
        <v>3</v>
      </c>
      <c r="AD22" s="93">
        <v>5</v>
      </c>
      <c r="AE22" s="94">
        <v>4.5</v>
      </c>
      <c r="AF22" s="18">
        <f t="shared" si="6"/>
        <v>4.3</v>
      </c>
      <c r="AG22" s="92">
        <v>6</v>
      </c>
      <c r="AH22" s="93">
        <v>8</v>
      </c>
      <c r="AI22" s="94">
        <v>7</v>
      </c>
      <c r="AJ22" s="18">
        <f t="shared" si="7"/>
        <v>6.9</v>
      </c>
      <c r="AK22" s="19">
        <f t="shared" si="27"/>
        <v>5.74</v>
      </c>
      <c r="AL22" s="20" t="str">
        <f t="shared" si="8"/>
        <v>B</v>
      </c>
      <c r="AM22" s="21">
        <f t="shared" si="9"/>
        <v>3</v>
      </c>
      <c r="AN22" s="20" t="str">
        <f t="shared" si="10"/>
        <v>C</v>
      </c>
      <c r="AO22" s="21">
        <f t="shared" si="11"/>
        <v>2</v>
      </c>
      <c r="AP22" s="20" t="str">
        <f t="shared" si="12"/>
        <v>D</v>
      </c>
      <c r="AQ22" s="21">
        <f t="shared" si="13"/>
        <v>1</v>
      </c>
      <c r="AR22" s="20" t="str">
        <f t="shared" si="14"/>
        <v>C</v>
      </c>
      <c r="AS22" s="21">
        <f t="shared" si="15"/>
        <v>2</v>
      </c>
      <c r="AT22" s="20" t="str">
        <f t="shared" si="16"/>
        <v>D</v>
      </c>
      <c r="AU22" s="21">
        <f t="shared" si="17"/>
        <v>1</v>
      </c>
      <c r="AV22" s="20" t="str">
        <f t="shared" si="18"/>
        <v>D</v>
      </c>
      <c r="AW22" s="21">
        <f t="shared" si="19"/>
        <v>1</v>
      </c>
      <c r="AX22" s="20" t="str">
        <f t="shared" si="20"/>
        <v>D</v>
      </c>
      <c r="AY22" s="21">
        <f t="shared" si="21"/>
        <v>1</v>
      </c>
      <c r="AZ22" s="20" t="str">
        <f t="shared" si="22"/>
        <v>C</v>
      </c>
      <c r="BA22" s="21">
        <f t="shared" si="23"/>
        <v>2</v>
      </c>
      <c r="BB22" s="22">
        <f t="shared" si="28"/>
        <v>1.62</v>
      </c>
      <c r="BC22" s="22">
        <f t="shared" si="29"/>
        <v>21</v>
      </c>
      <c r="BD22" s="22">
        <f t="shared" si="30"/>
        <v>1.62</v>
      </c>
      <c r="BE22" s="22" t="str">
        <f t="shared" si="24"/>
        <v>Trung b×nh yÕu</v>
      </c>
      <c r="BF22" s="23">
        <f t="shared" si="25"/>
        <v>5.571428571428571</v>
      </c>
      <c r="BG22" s="24" t="str">
        <f t="shared" si="26"/>
        <v>TB</v>
      </c>
    </row>
    <row r="23" spans="1:59" ht="19.5" customHeight="1">
      <c r="A23" s="25">
        <v>18</v>
      </c>
      <c r="B23" s="46" t="s">
        <v>44</v>
      </c>
      <c r="C23" s="55" t="s">
        <v>45</v>
      </c>
      <c r="D23" s="48">
        <v>35603</v>
      </c>
      <c r="E23" s="92">
        <v>6.5</v>
      </c>
      <c r="F23" s="93">
        <v>7</v>
      </c>
      <c r="G23" s="94">
        <v>9</v>
      </c>
      <c r="H23" s="18">
        <f t="shared" si="0"/>
        <v>8.3</v>
      </c>
      <c r="I23" s="92">
        <v>5.3</v>
      </c>
      <c r="J23" s="93">
        <v>7</v>
      </c>
      <c r="K23" s="94">
        <v>6.5</v>
      </c>
      <c r="L23" s="18">
        <f t="shared" si="1"/>
        <v>6.3</v>
      </c>
      <c r="M23" s="92">
        <v>5</v>
      </c>
      <c r="N23" s="93">
        <v>6</v>
      </c>
      <c r="O23" s="94">
        <v>5</v>
      </c>
      <c r="P23" s="18">
        <f t="shared" si="2"/>
        <v>5.1</v>
      </c>
      <c r="Q23" s="92">
        <v>6.3</v>
      </c>
      <c r="R23" s="93">
        <v>7</v>
      </c>
      <c r="S23" s="94">
        <v>8</v>
      </c>
      <c r="T23" s="18">
        <f t="shared" si="3"/>
        <v>7.6</v>
      </c>
      <c r="U23" s="92">
        <v>6</v>
      </c>
      <c r="V23" s="93">
        <v>6</v>
      </c>
      <c r="W23" s="94">
        <v>4</v>
      </c>
      <c r="X23" s="18">
        <f t="shared" si="4"/>
        <v>4.6</v>
      </c>
      <c r="Y23" s="92">
        <v>4.3</v>
      </c>
      <c r="Z23" s="93">
        <v>10</v>
      </c>
      <c r="AA23" s="94">
        <v>3</v>
      </c>
      <c r="AB23" s="18">
        <f t="shared" si="5"/>
        <v>4</v>
      </c>
      <c r="AC23" s="92">
        <v>5.7</v>
      </c>
      <c r="AD23" s="93">
        <v>6</v>
      </c>
      <c r="AE23" s="94">
        <v>4.5</v>
      </c>
      <c r="AF23" s="18">
        <f t="shared" si="6"/>
        <v>4.9</v>
      </c>
      <c r="AG23" s="92">
        <v>7</v>
      </c>
      <c r="AH23" s="93">
        <v>9</v>
      </c>
      <c r="AI23" s="94">
        <v>6</v>
      </c>
      <c r="AJ23" s="18">
        <f t="shared" si="7"/>
        <v>6.5</v>
      </c>
      <c r="AK23" s="19">
        <f t="shared" si="27"/>
        <v>5.88</v>
      </c>
      <c r="AL23" s="20" t="str">
        <f t="shared" si="8"/>
        <v>B</v>
      </c>
      <c r="AM23" s="21">
        <f t="shared" si="9"/>
        <v>3</v>
      </c>
      <c r="AN23" s="20" t="str">
        <f t="shared" si="10"/>
        <v>C</v>
      </c>
      <c r="AO23" s="21">
        <f t="shared" si="11"/>
        <v>2</v>
      </c>
      <c r="AP23" s="20" t="str">
        <f t="shared" si="12"/>
        <v>D</v>
      </c>
      <c r="AQ23" s="21">
        <f t="shared" si="13"/>
        <v>1</v>
      </c>
      <c r="AR23" s="20" t="str">
        <f t="shared" si="14"/>
        <v>B</v>
      </c>
      <c r="AS23" s="21">
        <f t="shared" si="15"/>
        <v>3</v>
      </c>
      <c r="AT23" s="20" t="str">
        <f t="shared" si="16"/>
        <v>D</v>
      </c>
      <c r="AU23" s="21">
        <f t="shared" si="17"/>
        <v>1</v>
      </c>
      <c r="AV23" s="20" t="str">
        <f t="shared" si="18"/>
        <v>D</v>
      </c>
      <c r="AW23" s="21">
        <f t="shared" si="19"/>
        <v>1</v>
      </c>
      <c r="AX23" s="20" t="str">
        <f t="shared" si="20"/>
        <v>D</v>
      </c>
      <c r="AY23" s="21">
        <f t="shared" si="21"/>
        <v>1</v>
      </c>
      <c r="AZ23" s="20" t="str">
        <f t="shared" si="22"/>
        <v>C</v>
      </c>
      <c r="BA23" s="21">
        <f t="shared" si="23"/>
        <v>2</v>
      </c>
      <c r="BB23" s="22">
        <f t="shared" si="28"/>
        <v>1.76</v>
      </c>
      <c r="BC23" s="22">
        <f t="shared" si="29"/>
        <v>21</v>
      </c>
      <c r="BD23" s="22">
        <f t="shared" si="30"/>
        <v>1.76</v>
      </c>
      <c r="BE23" s="22" t="str">
        <f t="shared" si="24"/>
        <v>Trung b×nh yÕu</v>
      </c>
      <c r="BF23" s="23">
        <f t="shared" si="25"/>
        <v>5.714285714285714</v>
      </c>
      <c r="BG23" s="24" t="str">
        <f t="shared" si="26"/>
        <v>TB</v>
      </c>
    </row>
    <row r="24" spans="1:59" ht="19.5" customHeight="1">
      <c r="A24" s="17">
        <v>19</v>
      </c>
      <c r="B24" s="45" t="s">
        <v>46</v>
      </c>
      <c r="C24" s="53" t="s">
        <v>47</v>
      </c>
      <c r="D24" s="39">
        <v>35543</v>
      </c>
      <c r="E24" s="92">
        <v>6.5</v>
      </c>
      <c r="F24" s="93">
        <v>7</v>
      </c>
      <c r="G24" s="94">
        <v>9</v>
      </c>
      <c r="H24" s="18">
        <f t="shared" si="0"/>
        <v>8.3</v>
      </c>
      <c r="I24" s="92">
        <v>5</v>
      </c>
      <c r="J24" s="93">
        <v>7</v>
      </c>
      <c r="K24" s="94">
        <v>6.5</v>
      </c>
      <c r="L24" s="18">
        <f t="shared" si="1"/>
        <v>6.3</v>
      </c>
      <c r="M24" s="92">
        <v>3.3</v>
      </c>
      <c r="N24" s="93">
        <v>5</v>
      </c>
      <c r="O24" s="94">
        <v>5.5</v>
      </c>
      <c r="P24" s="18">
        <f t="shared" si="2"/>
        <v>5</v>
      </c>
      <c r="Q24" s="92">
        <v>6.3</v>
      </c>
      <c r="R24" s="93">
        <v>7</v>
      </c>
      <c r="S24" s="94">
        <v>7</v>
      </c>
      <c r="T24" s="18">
        <f t="shared" si="3"/>
        <v>6.9</v>
      </c>
      <c r="U24" s="92">
        <v>5</v>
      </c>
      <c r="V24" s="93">
        <v>6</v>
      </c>
      <c r="W24" s="94">
        <v>5</v>
      </c>
      <c r="X24" s="18">
        <f t="shared" si="4"/>
        <v>5.1</v>
      </c>
      <c r="Y24" s="92">
        <v>5</v>
      </c>
      <c r="Z24" s="93">
        <v>10</v>
      </c>
      <c r="AA24" s="94">
        <v>3</v>
      </c>
      <c r="AB24" s="18">
        <f t="shared" si="5"/>
        <v>4.1</v>
      </c>
      <c r="AC24" s="92">
        <v>7.3</v>
      </c>
      <c r="AD24" s="93">
        <v>8</v>
      </c>
      <c r="AE24" s="94">
        <v>6.5</v>
      </c>
      <c r="AF24" s="18">
        <f t="shared" si="6"/>
        <v>6.8</v>
      </c>
      <c r="AG24" s="92">
        <v>6.5</v>
      </c>
      <c r="AH24" s="93">
        <v>8</v>
      </c>
      <c r="AI24" s="94">
        <v>8</v>
      </c>
      <c r="AJ24" s="18">
        <f t="shared" si="7"/>
        <v>7.7</v>
      </c>
      <c r="AK24" s="19">
        <f t="shared" si="27"/>
        <v>6.15</v>
      </c>
      <c r="AL24" s="20" t="str">
        <f t="shared" si="8"/>
        <v>B</v>
      </c>
      <c r="AM24" s="21">
        <f t="shared" si="9"/>
        <v>3</v>
      </c>
      <c r="AN24" s="20" t="str">
        <f t="shared" si="10"/>
        <v>C</v>
      </c>
      <c r="AO24" s="21">
        <f t="shared" si="11"/>
        <v>2</v>
      </c>
      <c r="AP24" s="20" t="str">
        <f t="shared" si="12"/>
        <v>D</v>
      </c>
      <c r="AQ24" s="21">
        <f t="shared" si="13"/>
        <v>1</v>
      </c>
      <c r="AR24" s="20" t="str">
        <f t="shared" si="14"/>
        <v>C</v>
      </c>
      <c r="AS24" s="21">
        <f t="shared" si="15"/>
        <v>2</v>
      </c>
      <c r="AT24" s="20" t="str">
        <f t="shared" si="16"/>
        <v>D</v>
      </c>
      <c r="AU24" s="21">
        <f t="shared" si="17"/>
        <v>1</v>
      </c>
      <c r="AV24" s="20" t="str">
        <f t="shared" si="18"/>
        <v>D</v>
      </c>
      <c r="AW24" s="21">
        <f t="shared" si="19"/>
        <v>1</v>
      </c>
      <c r="AX24" s="20" t="str">
        <f t="shared" si="20"/>
        <v>C</v>
      </c>
      <c r="AY24" s="21">
        <f t="shared" si="21"/>
        <v>2</v>
      </c>
      <c r="AZ24" s="20" t="str">
        <f t="shared" si="22"/>
        <v>B</v>
      </c>
      <c r="BA24" s="21">
        <f t="shared" si="23"/>
        <v>3</v>
      </c>
      <c r="BB24" s="22">
        <f t="shared" si="28"/>
        <v>1.81</v>
      </c>
      <c r="BC24" s="22">
        <f t="shared" si="29"/>
        <v>21</v>
      </c>
      <c r="BD24" s="22">
        <f t="shared" si="30"/>
        <v>1.81</v>
      </c>
      <c r="BE24" s="22" t="str">
        <f t="shared" si="24"/>
        <v>Trung b×nh yÕu</v>
      </c>
      <c r="BF24" s="23">
        <f t="shared" si="25"/>
        <v>6.071428571428571</v>
      </c>
      <c r="BG24" s="24" t="str">
        <f t="shared" si="26"/>
        <v>TBK</v>
      </c>
    </row>
    <row r="25" spans="1:59" ht="19.5" customHeight="1">
      <c r="A25" s="25">
        <v>20</v>
      </c>
      <c r="B25" s="37" t="s">
        <v>48</v>
      </c>
      <c r="C25" s="53" t="s">
        <v>49</v>
      </c>
      <c r="D25" s="39">
        <v>35689</v>
      </c>
      <c r="E25" s="92">
        <v>6</v>
      </c>
      <c r="F25" s="93">
        <v>7</v>
      </c>
      <c r="G25" s="94">
        <v>7</v>
      </c>
      <c r="H25" s="18">
        <f t="shared" si="0"/>
        <v>6.8</v>
      </c>
      <c r="I25" s="92">
        <v>5</v>
      </c>
      <c r="J25" s="93">
        <v>7</v>
      </c>
      <c r="K25" s="94">
        <v>5.5</v>
      </c>
      <c r="L25" s="18">
        <f t="shared" si="1"/>
        <v>5.6</v>
      </c>
      <c r="M25" s="92">
        <v>5</v>
      </c>
      <c r="N25" s="93">
        <v>6</v>
      </c>
      <c r="O25" s="94">
        <v>5</v>
      </c>
      <c r="P25" s="18">
        <f t="shared" si="2"/>
        <v>5.1</v>
      </c>
      <c r="Q25" s="92">
        <v>5.3</v>
      </c>
      <c r="R25" s="93">
        <v>6</v>
      </c>
      <c r="S25" s="94">
        <v>7</v>
      </c>
      <c r="T25" s="18">
        <f t="shared" si="3"/>
        <v>6.6</v>
      </c>
      <c r="U25" s="92">
        <v>4.7</v>
      </c>
      <c r="V25" s="93">
        <v>6</v>
      </c>
      <c r="W25" s="94">
        <v>6.5</v>
      </c>
      <c r="X25" s="18">
        <f t="shared" si="4"/>
        <v>6.1</v>
      </c>
      <c r="Y25" s="92">
        <v>4.8</v>
      </c>
      <c r="Z25" s="93">
        <v>10</v>
      </c>
      <c r="AA25" s="94">
        <v>4</v>
      </c>
      <c r="AB25" s="18">
        <f t="shared" si="5"/>
        <v>4.8</v>
      </c>
      <c r="AC25" s="92">
        <v>5.3</v>
      </c>
      <c r="AD25" s="93">
        <v>6</v>
      </c>
      <c r="AE25" s="94">
        <v>6.5</v>
      </c>
      <c r="AF25" s="18">
        <f t="shared" si="6"/>
        <v>6.2</v>
      </c>
      <c r="AG25" s="92">
        <v>7</v>
      </c>
      <c r="AH25" s="93">
        <v>9</v>
      </c>
      <c r="AI25" s="94">
        <v>6</v>
      </c>
      <c r="AJ25" s="18">
        <f t="shared" si="7"/>
        <v>6.5</v>
      </c>
      <c r="AK25" s="19">
        <f t="shared" si="27"/>
        <v>5.91</v>
      </c>
      <c r="AL25" s="20" t="str">
        <f t="shared" si="8"/>
        <v>C</v>
      </c>
      <c r="AM25" s="21">
        <f t="shared" si="9"/>
        <v>2</v>
      </c>
      <c r="AN25" s="20" t="str">
        <f t="shared" si="10"/>
        <v>C</v>
      </c>
      <c r="AO25" s="21">
        <f t="shared" si="11"/>
        <v>2</v>
      </c>
      <c r="AP25" s="20" t="str">
        <f t="shared" si="12"/>
        <v>D</v>
      </c>
      <c r="AQ25" s="21">
        <f t="shared" si="13"/>
        <v>1</v>
      </c>
      <c r="AR25" s="20" t="str">
        <f t="shared" si="14"/>
        <v>C</v>
      </c>
      <c r="AS25" s="21">
        <f t="shared" si="15"/>
        <v>2</v>
      </c>
      <c r="AT25" s="20" t="str">
        <f t="shared" si="16"/>
        <v>C</v>
      </c>
      <c r="AU25" s="21">
        <f t="shared" si="17"/>
        <v>2</v>
      </c>
      <c r="AV25" s="20" t="str">
        <f t="shared" si="18"/>
        <v>D</v>
      </c>
      <c r="AW25" s="21">
        <f t="shared" si="19"/>
        <v>1</v>
      </c>
      <c r="AX25" s="20" t="str">
        <f t="shared" si="20"/>
        <v>C</v>
      </c>
      <c r="AY25" s="21">
        <f t="shared" si="21"/>
        <v>2</v>
      </c>
      <c r="AZ25" s="20" t="str">
        <f t="shared" si="22"/>
        <v>C</v>
      </c>
      <c r="BA25" s="21">
        <f t="shared" si="23"/>
        <v>2</v>
      </c>
      <c r="BB25" s="22">
        <f t="shared" si="28"/>
        <v>1.76</v>
      </c>
      <c r="BC25" s="22">
        <f t="shared" si="29"/>
        <v>21</v>
      </c>
      <c r="BD25" s="22">
        <f t="shared" si="30"/>
        <v>1.76</v>
      </c>
      <c r="BE25" s="22" t="str">
        <f t="shared" si="24"/>
        <v>Trung b×nh yÕu</v>
      </c>
      <c r="BF25" s="23">
        <f t="shared" si="25"/>
        <v>5.928571428571429</v>
      </c>
      <c r="BG25" s="24" t="str">
        <f t="shared" si="26"/>
        <v>TB</v>
      </c>
    </row>
    <row r="26" spans="1:59" ht="19.5" customHeight="1">
      <c r="A26" s="17">
        <v>21</v>
      </c>
      <c r="B26" s="45" t="s">
        <v>50</v>
      </c>
      <c r="C26" s="53" t="s">
        <v>51</v>
      </c>
      <c r="D26" s="39">
        <v>35643</v>
      </c>
      <c r="E26" s="92">
        <v>6.5</v>
      </c>
      <c r="F26" s="93">
        <v>7</v>
      </c>
      <c r="G26" s="94">
        <v>8</v>
      </c>
      <c r="H26" s="18">
        <f t="shared" si="0"/>
        <v>7.6</v>
      </c>
      <c r="I26" s="92">
        <v>5.7</v>
      </c>
      <c r="J26" s="93">
        <v>7</v>
      </c>
      <c r="K26" s="94">
        <v>5</v>
      </c>
      <c r="L26" s="18">
        <f t="shared" si="1"/>
        <v>5.3</v>
      </c>
      <c r="M26" s="92">
        <v>4</v>
      </c>
      <c r="N26" s="93">
        <v>5</v>
      </c>
      <c r="O26" s="94">
        <v>3</v>
      </c>
      <c r="P26" s="18">
        <f t="shared" si="2"/>
        <v>3.4</v>
      </c>
      <c r="Q26" s="92">
        <v>5.3</v>
      </c>
      <c r="R26" s="93">
        <v>6</v>
      </c>
      <c r="S26" s="94">
        <v>5</v>
      </c>
      <c r="T26" s="18">
        <f t="shared" si="3"/>
        <v>5.2</v>
      </c>
      <c r="U26" s="92">
        <v>4</v>
      </c>
      <c r="V26" s="93">
        <v>5</v>
      </c>
      <c r="W26" s="94">
        <v>3</v>
      </c>
      <c r="X26" s="18">
        <f t="shared" si="4"/>
        <v>3.4</v>
      </c>
      <c r="Y26" s="92">
        <v>3.8</v>
      </c>
      <c r="Z26" s="93">
        <v>10</v>
      </c>
      <c r="AA26" s="94">
        <v>3</v>
      </c>
      <c r="AB26" s="18">
        <f t="shared" si="5"/>
        <v>3.9</v>
      </c>
      <c r="AC26" s="92">
        <v>3.3</v>
      </c>
      <c r="AD26" s="93">
        <v>5</v>
      </c>
      <c r="AE26" s="94">
        <v>7.5</v>
      </c>
      <c r="AF26" s="18">
        <f t="shared" si="6"/>
        <v>6.4</v>
      </c>
      <c r="AG26" s="92">
        <v>7</v>
      </c>
      <c r="AH26" s="93">
        <v>9</v>
      </c>
      <c r="AI26" s="94">
        <v>5</v>
      </c>
      <c r="AJ26" s="18">
        <f t="shared" si="7"/>
        <v>5.8</v>
      </c>
      <c r="AK26" s="19">
        <f t="shared" si="27"/>
        <v>5</v>
      </c>
      <c r="AL26" s="20" t="str">
        <f t="shared" si="8"/>
        <v>B</v>
      </c>
      <c r="AM26" s="21">
        <f t="shared" si="9"/>
        <v>3</v>
      </c>
      <c r="AN26" s="20" t="str">
        <f t="shared" si="10"/>
        <v>D</v>
      </c>
      <c r="AO26" s="21">
        <f t="shared" si="11"/>
        <v>1</v>
      </c>
      <c r="AP26" s="20" t="str">
        <f t="shared" si="12"/>
        <v>F</v>
      </c>
      <c r="AQ26" s="21">
        <f t="shared" si="13"/>
        <v>0</v>
      </c>
      <c r="AR26" s="20" t="str">
        <f t="shared" si="14"/>
        <v>D</v>
      </c>
      <c r="AS26" s="21">
        <f t="shared" si="15"/>
        <v>1</v>
      </c>
      <c r="AT26" s="20" t="str">
        <f t="shared" si="16"/>
        <v>F</v>
      </c>
      <c r="AU26" s="21">
        <f t="shared" si="17"/>
        <v>0</v>
      </c>
      <c r="AV26" s="20" t="str">
        <f t="shared" si="18"/>
        <v>F</v>
      </c>
      <c r="AW26" s="21">
        <f t="shared" si="19"/>
        <v>0</v>
      </c>
      <c r="AX26" s="20" t="str">
        <f t="shared" si="20"/>
        <v>C</v>
      </c>
      <c r="AY26" s="21">
        <f t="shared" si="21"/>
        <v>2</v>
      </c>
      <c r="AZ26" s="20" t="str">
        <f t="shared" si="22"/>
        <v>C</v>
      </c>
      <c r="BA26" s="21">
        <f t="shared" si="23"/>
        <v>2</v>
      </c>
      <c r="BB26" s="22">
        <f t="shared" si="28"/>
        <v>1</v>
      </c>
      <c r="BC26" s="22">
        <f t="shared" si="29"/>
        <v>13</v>
      </c>
      <c r="BD26" s="22">
        <f t="shared" si="30"/>
        <v>1.62</v>
      </c>
      <c r="BE26" s="22" t="str">
        <f t="shared" si="24"/>
        <v>Trung b×nh yÕu</v>
      </c>
      <c r="BF26" s="23">
        <f t="shared" si="25"/>
        <v>4.928571428571429</v>
      </c>
      <c r="BG26" s="24" t="str">
        <f t="shared" si="26"/>
        <v>YK</v>
      </c>
    </row>
    <row r="27" spans="1:59" ht="19.5" customHeight="1">
      <c r="A27" s="25">
        <v>22</v>
      </c>
      <c r="B27" s="34" t="s">
        <v>25</v>
      </c>
      <c r="C27" s="53" t="s">
        <v>52</v>
      </c>
      <c r="D27" s="39">
        <v>34795</v>
      </c>
      <c r="E27" s="92">
        <v>7</v>
      </c>
      <c r="F27" s="93">
        <v>8</v>
      </c>
      <c r="G27" s="94">
        <v>9</v>
      </c>
      <c r="H27" s="18">
        <f t="shared" si="0"/>
        <v>8.5</v>
      </c>
      <c r="I27" s="92">
        <v>6.3</v>
      </c>
      <c r="J27" s="93">
        <v>9</v>
      </c>
      <c r="K27" s="94">
        <v>9</v>
      </c>
      <c r="L27" s="18">
        <f t="shared" si="1"/>
        <v>8.5</v>
      </c>
      <c r="M27" s="92">
        <v>8.3</v>
      </c>
      <c r="N27" s="93">
        <v>9</v>
      </c>
      <c r="O27" s="94">
        <v>6</v>
      </c>
      <c r="P27" s="18">
        <f t="shared" si="2"/>
        <v>6.8</v>
      </c>
      <c r="Q27" s="92">
        <v>8</v>
      </c>
      <c r="R27" s="93">
        <v>9</v>
      </c>
      <c r="S27" s="94">
        <v>6.5</v>
      </c>
      <c r="T27" s="18">
        <f t="shared" si="3"/>
        <v>7.1</v>
      </c>
      <c r="U27" s="92">
        <v>7.7</v>
      </c>
      <c r="V27" s="93">
        <v>8</v>
      </c>
      <c r="W27" s="94">
        <v>6</v>
      </c>
      <c r="X27" s="18">
        <f t="shared" si="4"/>
        <v>6.5</v>
      </c>
      <c r="Y27" s="92">
        <v>4.8</v>
      </c>
      <c r="Z27" s="93">
        <v>9</v>
      </c>
      <c r="AA27" s="94">
        <v>3</v>
      </c>
      <c r="AB27" s="18">
        <f t="shared" si="5"/>
        <v>4</v>
      </c>
      <c r="AC27" s="92">
        <v>8.7</v>
      </c>
      <c r="AD27" s="93">
        <v>9</v>
      </c>
      <c r="AE27" s="94">
        <v>7</v>
      </c>
      <c r="AF27" s="18">
        <f t="shared" si="6"/>
        <v>7.5</v>
      </c>
      <c r="AG27" s="92">
        <v>7.5</v>
      </c>
      <c r="AH27" s="93">
        <v>9</v>
      </c>
      <c r="AI27" s="94">
        <v>5</v>
      </c>
      <c r="AJ27" s="18">
        <f t="shared" si="7"/>
        <v>5.9</v>
      </c>
      <c r="AK27" s="19">
        <f t="shared" si="27"/>
        <v>6.87</v>
      </c>
      <c r="AL27" s="20" t="str">
        <f t="shared" si="8"/>
        <v>A</v>
      </c>
      <c r="AM27" s="21">
        <f t="shared" si="9"/>
        <v>4</v>
      </c>
      <c r="AN27" s="20" t="str">
        <f t="shared" si="10"/>
        <v>A</v>
      </c>
      <c r="AO27" s="21">
        <f t="shared" si="11"/>
        <v>4</v>
      </c>
      <c r="AP27" s="20" t="str">
        <f t="shared" si="12"/>
        <v>C</v>
      </c>
      <c r="AQ27" s="21">
        <f t="shared" si="13"/>
        <v>2</v>
      </c>
      <c r="AR27" s="20" t="str">
        <f t="shared" si="14"/>
        <v>B</v>
      </c>
      <c r="AS27" s="21">
        <f t="shared" si="15"/>
        <v>3</v>
      </c>
      <c r="AT27" s="20" t="str">
        <f t="shared" si="16"/>
        <v>C</v>
      </c>
      <c r="AU27" s="21">
        <f t="shared" si="17"/>
        <v>2</v>
      </c>
      <c r="AV27" s="20" t="str">
        <f t="shared" si="18"/>
        <v>D</v>
      </c>
      <c r="AW27" s="21">
        <f t="shared" si="19"/>
        <v>1</v>
      </c>
      <c r="AX27" s="20" t="str">
        <f t="shared" si="20"/>
        <v>B</v>
      </c>
      <c r="AY27" s="21">
        <f t="shared" si="21"/>
        <v>3</v>
      </c>
      <c r="AZ27" s="20" t="str">
        <f t="shared" si="22"/>
        <v>C</v>
      </c>
      <c r="BA27" s="21">
        <f t="shared" si="23"/>
        <v>2</v>
      </c>
      <c r="BB27" s="22">
        <f t="shared" si="28"/>
        <v>2.67</v>
      </c>
      <c r="BC27" s="22">
        <f t="shared" si="29"/>
        <v>21</v>
      </c>
      <c r="BD27" s="22">
        <f t="shared" si="30"/>
        <v>2.67</v>
      </c>
      <c r="BE27" s="22" t="str">
        <f t="shared" si="24"/>
        <v>Kh¸</v>
      </c>
      <c r="BF27" s="23">
        <f t="shared" si="25"/>
        <v>6.642857142857143</v>
      </c>
      <c r="BG27" s="24" t="str">
        <f t="shared" si="26"/>
        <v>TBK</v>
      </c>
    </row>
    <row r="28" spans="1:59" ht="19.5" customHeight="1">
      <c r="A28" s="17">
        <v>23</v>
      </c>
      <c r="B28" s="45" t="s">
        <v>53</v>
      </c>
      <c r="C28" s="53" t="s">
        <v>17</v>
      </c>
      <c r="D28" s="39">
        <v>35704</v>
      </c>
      <c r="E28" s="92">
        <v>7</v>
      </c>
      <c r="F28" s="93">
        <v>8</v>
      </c>
      <c r="G28" s="94">
        <v>9</v>
      </c>
      <c r="H28" s="18">
        <f t="shared" si="0"/>
        <v>8.5</v>
      </c>
      <c r="I28" s="92">
        <v>5.3</v>
      </c>
      <c r="J28" s="93">
        <v>6</v>
      </c>
      <c r="K28" s="94">
        <v>5.5</v>
      </c>
      <c r="L28" s="18">
        <f t="shared" si="1"/>
        <v>5.5</v>
      </c>
      <c r="M28" s="92">
        <v>5.3</v>
      </c>
      <c r="N28" s="93">
        <v>6</v>
      </c>
      <c r="O28" s="94">
        <v>4.5</v>
      </c>
      <c r="P28" s="18">
        <f t="shared" si="2"/>
        <v>4.8</v>
      </c>
      <c r="Q28" s="92">
        <v>4.3</v>
      </c>
      <c r="R28" s="93">
        <v>5</v>
      </c>
      <c r="S28" s="94">
        <v>5</v>
      </c>
      <c r="T28" s="18">
        <f t="shared" si="3"/>
        <v>4.9</v>
      </c>
      <c r="U28" s="92">
        <v>6.3</v>
      </c>
      <c r="V28" s="93">
        <v>7</v>
      </c>
      <c r="W28" s="94">
        <v>6</v>
      </c>
      <c r="X28" s="18">
        <f t="shared" si="4"/>
        <v>6.2</v>
      </c>
      <c r="Y28" s="92">
        <v>5.3</v>
      </c>
      <c r="Z28" s="93">
        <v>10</v>
      </c>
      <c r="AA28" s="94">
        <v>3</v>
      </c>
      <c r="AB28" s="18">
        <f t="shared" si="5"/>
        <v>4.2</v>
      </c>
      <c r="AC28" s="92">
        <v>5</v>
      </c>
      <c r="AD28" s="93">
        <v>6</v>
      </c>
      <c r="AE28" s="94">
        <v>5</v>
      </c>
      <c r="AF28" s="18">
        <f t="shared" si="6"/>
        <v>5.1</v>
      </c>
      <c r="AG28" s="92">
        <v>7</v>
      </c>
      <c r="AH28" s="93">
        <v>9</v>
      </c>
      <c r="AI28" s="94">
        <v>7</v>
      </c>
      <c r="AJ28" s="18">
        <f t="shared" si="7"/>
        <v>7.2</v>
      </c>
      <c r="AK28" s="19">
        <f t="shared" si="27"/>
        <v>5.67</v>
      </c>
      <c r="AL28" s="20" t="str">
        <f t="shared" si="8"/>
        <v>A</v>
      </c>
      <c r="AM28" s="21">
        <f t="shared" si="9"/>
        <v>4</v>
      </c>
      <c r="AN28" s="20" t="str">
        <f t="shared" si="10"/>
        <v>C</v>
      </c>
      <c r="AO28" s="21">
        <f t="shared" si="11"/>
        <v>2</v>
      </c>
      <c r="AP28" s="20" t="str">
        <f t="shared" si="12"/>
        <v>D</v>
      </c>
      <c r="AQ28" s="21">
        <f t="shared" si="13"/>
        <v>1</v>
      </c>
      <c r="AR28" s="20" t="str">
        <f t="shared" si="14"/>
        <v>D</v>
      </c>
      <c r="AS28" s="21">
        <f t="shared" si="15"/>
        <v>1</v>
      </c>
      <c r="AT28" s="20" t="str">
        <f t="shared" si="16"/>
        <v>C</v>
      </c>
      <c r="AU28" s="21">
        <f t="shared" si="17"/>
        <v>2</v>
      </c>
      <c r="AV28" s="20" t="str">
        <f t="shared" si="18"/>
        <v>D</v>
      </c>
      <c r="AW28" s="21">
        <f t="shared" si="19"/>
        <v>1</v>
      </c>
      <c r="AX28" s="20" t="str">
        <f t="shared" si="20"/>
        <v>D</v>
      </c>
      <c r="AY28" s="21">
        <f t="shared" si="21"/>
        <v>1</v>
      </c>
      <c r="AZ28" s="20" t="str">
        <f t="shared" si="22"/>
        <v>B</v>
      </c>
      <c r="BA28" s="21">
        <f t="shared" si="23"/>
        <v>3</v>
      </c>
      <c r="BB28" s="22">
        <f t="shared" si="28"/>
        <v>1.81</v>
      </c>
      <c r="BC28" s="22">
        <f t="shared" si="29"/>
        <v>21</v>
      </c>
      <c r="BD28" s="22">
        <f t="shared" si="30"/>
        <v>1.81</v>
      </c>
      <c r="BE28" s="22" t="str">
        <f t="shared" si="24"/>
        <v>Trung b×nh yÕu</v>
      </c>
      <c r="BF28" s="23">
        <f t="shared" si="25"/>
        <v>5.428571428571429</v>
      </c>
      <c r="BG28" s="24" t="str">
        <f t="shared" si="26"/>
        <v>TB</v>
      </c>
    </row>
    <row r="29" spans="1:59" ht="19.5" customHeight="1">
      <c r="A29" s="25">
        <v>24</v>
      </c>
      <c r="B29" s="45" t="s">
        <v>54</v>
      </c>
      <c r="C29" s="53" t="s">
        <v>55</v>
      </c>
      <c r="D29" s="39">
        <v>35779</v>
      </c>
      <c r="E29" s="92">
        <v>7</v>
      </c>
      <c r="F29" s="93">
        <v>8</v>
      </c>
      <c r="G29" s="94">
        <v>8</v>
      </c>
      <c r="H29" s="18">
        <f t="shared" si="0"/>
        <v>7.8</v>
      </c>
      <c r="I29" s="92">
        <v>4.3</v>
      </c>
      <c r="J29" s="93">
        <v>5</v>
      </c>
      <c r="K29" s="94">
        <v>6</v>
      </c>
      <c r="L29" s="18">
        <f t="shared" si="1"/>
        <v>5.6</v>
      </c>
      <c r="M29" s="92">
        <v>5</v>
      </c>
      <c r="N29" s="93">
        <v>5</v>
      </c>
      <c r="O29" s="94">
        <v>5</v>
      </c>
      <c r="P29" s="18">
        <f t="shared" si="2"/>
        <v>5</v>
      </c>
      <c r="Q29" s="92">
        <v>4</v>
      </c>
      <c r="R29" s="93">
        <v>5</v>
      </c>
      <c r="S29" s="94">
        <v>5.5</v>
      </c>
      <c r="T29" s="18">
        <f t="shared" si="3"/>
        <v>5.2</v>
      </c>
      <c r="U29" s="92">
        <v>5</v>
      </c>
      <c r="V29" s="93">
        <v>6</v>
      </c>
      <c r="W29" s="94">
        <v>5.5</v>
      </c>
      <c r="X29" s="18">
        <f t="shared" si="4"/>
        <v>5.5</v>
      </c>
      <c r="Y29" s="92">
        <v>3.8</v>
      </c>
      <c r="Z29" s="93">
        <v>10</v>
      </c>
      <c r="AA29" s="94">
        <v>2</v>
      </c>
      <c r="AB29" s="18">
        <f t="shared" si="5"/>
        <v>3.2</v>
      </c>
      <c r="AC29" s="92">
        <v>3</v>
      </c>
      <c r="AD29" s="93">
        <v>5</v>
      </c>
      <c r="AE29" s="94">
        <v>6</v>
      </c>
      <c r="AF29" s="18">
        <f t="shared" si="6"/>
        <v>5.3</v>
      </c>
      <c r="AG29" s="92">
        <v>6</v>
      </c>
      <c r="AH29" s="93">
        <v>7</v>
      </c>
      <c r="AI29" s="94">
        <v>5</v>
      </c>
      <c r="AJ29" s="18">
        <f t="shared" si="7"/>
        <v>5.4</v>
      </c>
      <c r="AK29" s="19">
        <f t="shared" si="27"/>
        <v>5.29</v>
      </c>
      <c r="AL29" s="20" t="str">
        <f t="shared" si="8"/>
        <v>B</v>
      </c>
      <c r="AM29" s="21">
        <f t="shared" si="9"/>
        <v>3</v>
      </c>
      <c r="AN29" s="20" t="str">
        <f t="shared" si="10"/>
        <v>C</v>
      </c>
      <c r="AO29" s="21">
        <f t="shared" si="11"/>
        <v>2</v>
      </c>
      <c r="AP29" s="20" t="str">
        <f t="shared" si="12"/>
        <v>D</v>
      </c>
      <c r="AQ29" s="21">
        <f t="shared" si="13"/>
        <v>1</v>
      </c>
      <c r="AR29" s="20" t="str">
        <f t="shared" si="14"/>
        <v>D</v>
      </c>
      <c r="AS29" s="21">
        <f t="shared" si="15"/>
        <v>1</v>
      </c>
      <c r="AT29" s="20" t="str">
        <f t="shared" si="16"/>
        <v>C</v>
      </c>
      <c r="AU29" s="21">
        <f t="shared" si="17"/>
        <v>2</v>
      </c>
      <c r="AV29" s="20" t="str">
        <f t="shared" si="18"/>
        <v>F</v>
      </c>
      <c r="AW29" s="21">
        <f t="shared" si="19"/>
        <v>0</v>
      </c>
      <c r="AX29" s="20" t="str">
        <f t="shared" si="20"/>
        <v>D</v>
      </c>
      <c r="AY29" s="21">
        <f t="shared" si="21"/>
        <v>1</v>
      </c>
      <c r="AZ29" s="20" t="str">
        <f t="shared" si="22"/>
        <v>D</v>
      </c>
      <c r="BA29" s="21">
        <f t="shared" si="23"/>
        <v>1</v>
      </c>
      <c r="BB29" s="22">
        <f t="shared" si="28"/>
        <v>1.38</v>
      </c>
      <c r="BC29" s="22">
        <f t="shared" si="29"/>
        <v>18</v>
      </c>
      <c r="BD29" s="22">
        <f t="shared" si="30"/>
        <v>1.61</v>
      </c>
      <c r="BE29" s="22" t="str">
        <f t="shared" si="24"/>
        <v>Trung b×nh yÕu</v>
      </c>
      <c r="BF29" s="23">
        <f t="shared" si="25"/>
        <v>5.428571428571429</v>
      </c>
      <c r="BG29" s="24" t="str">
        <f t="shared" si="26"/>
        <v>TB</v>
      </c>
    </row>
    <row r="30" spans="1:59" ht="19.5" customHeight="1">
      <c r="A30" s="17">
        <v>25</v>
      </c>
      <c r="B30" s="45" t="s">
        <v>56</v>
      </c>
      <c r="C30" s="53" t="s">
        <v>55</v>
      </c>
      <c r="D30" s="39">
        <v>35563</v>
      </c>
      <c r="E30" s="92">
        <v>6</v>
      </c>
      <c r="F30" s="93">
        <v>7</v>
      </c>
      <c r="G30" s="94">
        <v>8</v>
      </c>
      <c r="H30" s="18">
        <f t="shared" si="0"/>
        <v>7.5</v>
      </c>
      <c r="I30" s="92">
        <v>6</v>
      </c>
      <c r="J30" s="93">
        <v>8</v>
      </c>
      <c r="K30" s="94">
        <v>6</v>
      </c>
      <c r="L30" s="18">
        <f t="shared" si="1"/>
        <v>6.2</v>
      </c>
      <c r="M30" s="92">
        <v>5.7</v>
      </c>
      <c r="N30" s="93">
        <v>7</v>
      </c>
      <c r="O30" s="94">
        <v>6.5</v>
      </c>
      <c r="P30" s="18">
        <f t="shared" si="2"/>
        <v>6.4</v>
      </c>
      <c r="Q30" s="92">
        <v>5.3</v>
      </c>
      <c r="R30" s="93">
        <v>6</v>
      </c>
      <c r="S30" s="94">
        <v>5</v>
      </c>
      <c r="T30" s="18">
        <f t="shared" si="3"/>
        <v>5.2</v>
      </c>
      <c r="U30" s="92">
        <v>6.7</v>
      </c>
      <c r="V30" s="93">
        <v>7</v>
      </c>
      <c r="W30" s="94">
        <v>4</v>
      </c>
      <c r="X30" s="18">
        <f t="shared" si="4"/>
        <v>4.8</v>
      </c>
      <c r="Y30" s="92">
        <v>5.5</v>
      </c>
      <c r="Z30" s="93">
        <v>10</v>
      </c>
      <c r="AA30" s="94">
        <v>4</v>
      </c>
      <c r="AB30" s="18">
        <f t="shared" si="5"/>
        <v>4.9</v>
      </c>
      <c r="AC30" s="92">
        <v>6.7</v>
      </c>
      <c r="AD30" s="93">
        <v>7</v>
      </c>
      <c r="AE30" s="94">
        <v>5</v>
      </c>
      <c r="AF30" s="18">
        <f t="shared" si="6"/>
        <v>5.5</v>
      </c>
      <c r="AG30" s="92">
        <v>8</v>
      </c>
      <c r="AH30" s="93">
        <v>10</v>
      </c>
      <c r="AI30" s="94">
        <v>5</v>
      </c>
      <c r="AJ30" s="18">
        <f t="shared" si="7"/>
        <v>6.1</v>
      </c>
      <c r="AK30" s="19">
        <f t="shared" si="27"/>
        <v>5.74</v>
      </c>
      <c r="AL30" s="20" t="str">
        <f t="shared" si="8"/>
        <v>B</v>
      </c>
      <c r="AM30" s="21">
        <f t="shared" si="9"/>
        <v>3</v>
      </c>
      <c r="AN30" s="20" t="str">
        <f t="shared" si="10"/>
        <v>C</v>
      </c>
      <c r="AO30" s="21">
        <f t="shared" si="11"/>
        <v>2</v>
      </c>
      <c r="AP30" s="20" t="str">
        <f t="shared" si="12"/>
        <v>C</v>
      </c>
      <c r="AQ30" s="21">
        <f t="shared" si="13"/>
        <v>2</v>
      </c>
      <c r="AR30" s="20" t="str">
        <f t="shared" si="14"/>
        <v>D</v>
      </c>
      <c r="AS30" s="21">
        <f t="shared" si="15"/>
        <v>1</v>
      </c>
      <c r="AT30" s="20" t="str">
        <f t="shared" si="16"/>
        <v>D</v>
      </c>
      <c r="AU30" s="21">
        <f t="shared" si="17"/>
        <v>1</v>
      </c>
      <c r="AV30" s="20" t="str">
        <f t="shared" si="18"/>
        <v>D</v>
      </c>
      <c r="AW30" s="21">
        <f t="shared" si="19"/>
        <v>1</v>
      </c>
      <c r="AX30" s="20" t="str">
        <f t="shared" si="20"/>
        <v>C</v>
      </c>
      <c r="AY30" s="21">
        <f t="shared" si="21"/>
        <v>2</v>
      </c>
      <c r="AZ30" s="20" t="str">
        <f t="shared" si="22"/>
        <v>C</v>
      </c>
      <c r="BA30" s="21">
        <f t="shared" si="23"/>
        <v>2</v>
      </c>
      <c r="BB30" s="22">
        <f t="shared" si="28"/>
        <v>1.67</v>
      </c>
      <c r="BC30" s="22">
        <f t="shared" si="29"/>
        <v>21</v>
      </c>
      <c r="BD30" s="22">
        <f t="shared" si="30"/>
        <v>1.67</v>
      </c>
      <c r="BE30" s="22" t="str">
        <f t="shared" si="24"/>
        <v>Trung b×nh yÕu</v>
      </c>
      <c r="BF30" s="23">
        <f t="shared" si="25"/>
        <v>5.5</v>
      </c>
      <c r="BG30" s="24" t="str">
        <f t="shared" si="26"/>
        <v>TB</v>
      </c>
    </row>
    <row r="31" spans="1:59" ht="19.5" customHeight="1">
      <c r="A31" s="25">
        <v>26</v>
      </c>
      <c r="B31" s="49" t="s">
        <v>57</v>
      </c>
      <c r="C31" s="53" t="s">
        <v>58</v>
      </c>
      <c r="D31" s="39">
        <v>34978</v>
      </c>
      <c r="E31" s="92">
        <v>5</v>
      </c>
      <c r="F31" s="93">
        <v>6</v>
      </c>
      <c r="G31" s="94">
        <v>7</v>
      </c>
      <c r="H31" s="18">
        <f t="shared" si="0"/>
        <v>6.5</v>
      </c>
      <c r="I31" s="92">
        <v>4.3</v>
      </c>
      <c r="J31" s="93">
        <v>5</v>
      </c>
      <c r="K31" s="94">
        <v>5</v>
      </c>
      <c r="L31" s="18">
        <f t="shared" si="1"/>
        <v>4.9</v>
      </c>
      <c r="M31" s="92">
        <v>2</v>
      </c>
      <c r="N31" s="93">
        <v>3</v>
      </c>
      <c r="O31" s="94">
        <v>3.5</v>
      </c>
      <c r="P31" s="18">
        <f t="shared" si="2"/>
        <v>3.2</v>
      </c>
      <c r="Q31" s="92">
        <v>5</v>
      </c>
      <c r="R31" s="93">
        <v>6</v>
      </c>
      <c r="S31" s="94">
        <v>5.5</v>
      </c>
      <c r="T31" s="18">
        <f t="shared" si="3"/>
        <v>5.5</v>
      </c>
      <c r="U31" s="92">
        <v>4.3</v>
      </c>
      <c r="V31" s="93">
        <v>5</v>
      </c>
      <c r="W31" s="94">
        <v>3</v>
      </c>
      <c r="X31" s="18">
        <f t="shared" si="4"/>
        <v>3.5</v>
      </c>
      <c r="Y31" s="92">
        <v>3.8</v>
      </c>
      <c r="Z31" s="93">
        <v>10</v>
      </c>
      <c r="AA31" s="94">
        <v>2</v>
      </c>
      <c r="AB31" s="18">
        <f t="shared" si="5"/>
        <v>3.2</v>
      </c>
      <c r="AC31" s="92">
        <v>3.7</v>
      </c>
      <c r="AD31" s="93">
        <v>5</v>
      </c>
      <c r="AE31" s="94">
        <v>4</v>
      </c>
      <c r="AF31" s="18">
        <f t="shared" si="6"/>
        <v>4</v>
      </c>
      <c r="AG31" s="92">
        <v>6.8</v>
      </c>
      <c r="AH31" s="93">
        <v>8</v>
      </c>
      <c r="AI31" s="94">
        <v>5</v>
      </c>
      <c r="AJ31" s="18">
        <f t="shared" si="7"/>
        <v>5.7</v>
      </c>
      <c r="AK31" s="19">
        <f t="shared" si="27"/>
        <v>4.52</v>
      </c>
      <c r="AL31" s="20" t="str">
        <f t="shared" si="8"/>
        <v>C</v>
      </c>
      <c r="AM31" s="21">
        <f t="shared" si="9"/>
        <v>2</v>
      </c>
      <c r="AN31" s="20" t="str">
        <f t="shared" si="10"/>
        <v>D</v>
      </c>
      <c r="AO31" s="21">
        <f t="shared" si="11"/>
        <v>1</v>
      </c>
      <c r="AP31" s="20" t="str">
        <f t="shared" si="12"/>
        <v>F</v>
      </c>
      <c r="AQ31" s="21">
        <f t="shared" si="13"/>
        <v>0</v>
      </c>
      <c r="AR31" s="20" t="str">
        <f t="shared" si="14"/>
        <v>C</v>
      </c>
      <c r="AS31" s="21">
        <f t="shared" si="15"/>
        <v>2</v>
      </c>
      <c r="AT31" s="20" t="str">
        <f t="shared" si="16"/>
        <v>F</v>
      </c>
      <c r="AU31" s="21">
        <f t="shared" si="17"/>
        <v>0</v>
      </c>
      <c r="AV31" s="20" t="str">
        <f t="shared" si="18"/>
        <v>F</v>
      </c>
      <c r="AW31" s="21">
        <f t="shared" si="19"/>
        <v>0</v>
      </c>
      <c r="AX31" s="20" t="str">
        <f t="shared" si="20"/>
        <v>D</v>
      </c>
      <c r="AY31" s="21">
        <f t="shared" si="21"/>
        <v>1</v>
      </c>
      <c r="AZ31" s="20" t="str">
        <f t="shared" si="22"/>
        <v>C</v>
      </c>
      <c r="BA31" s="21">
        <f t="shared" si="23"/>
        <v>2</v>
      </c>
      <c r="BB31" s="22">
        <f t="shared" si="28"/>
        <v>0.95</v>
      </c>
      <c r="BC31" s="22">
        <f t="shared" si="29"/>
        <v>13</v>
      </c>
      <c r="BD31" s="22">
        <f t="shared" si="30"/>
        <v>1.54</v>
      </c>
      <c r="BE31" s="22" t="str">
        <f t="shared" si="24"/>
        <v>Trung b×nh yÕu</v>
      </c>
      <c r="BF31" s="23">
        <f t="shared" si="25"/>
        <v>4.285714285714286</v>
      </c>
      <c r="BG31" s="24" t="str">
        <f t="shared" si="26"/>
        <v>YK</v>
      </c>
    </row>
    <row r="32" spans="1:59" ht="19.5" customHeight="1">
      <c r="A32" s="17">
        <v>27</v>
      </c>
      <c r="B32" s="45" t="s">
        <v>59</v>
      </c>
      <c r="C32" s="53" t="s">
        <v>58</v>
      </c>
      <c r="D32" s="39">
        <v>35769</v>
      </c>
      <c r="E32" s="92">
        <v>6</v>
      </c>
      <c r="F32" s="93">
        <v>7</v>
      </c>
      <c r="G32" s="94">
        <v>7</v>
      </c>
      <c r="H32" s="18">
        <f t="shared" si="0"/>
        <v>6.8</v>
      </c>
      <c r="I32" s="92">
        <v>5</v>
      </c>
      <c r="J32" s="93">
        <v>6</v>
      </c>
      <c r="K32" s="94">
        <v>6.5</v>
      </c>
      <c r="L32" s="18">
        <f t="shared" si="1"/>
        <v>6.2</v>
      </c>
      <c r="M32" s="92">
        <v>6</v>
      </c>
      <c r="N32" s="93">
        <v>7</v>
      </c>
      <c r="O32" s="94">
        <v>5.5</v>
      </c>
      <c r="P32" s="18">
        <f t="shared" si="2"/>
        <v>5.8</v>
      </c>
      <c r="Q32" s="92">
        <v>6</v>
      </c>
      <c r="R32" s="93">
        <v>7</v>
      </c>
      <c r="S32" s="94">
        <v>6.5</v>
      </c>
      <c r="T32" s="18">
        <f t="shared" si="3"/>
        <v>6.5</v>
      </c>
      <c r="U32" s="92">
        <v>5.7</v>
      </c>
      <c r="V32" s="93">
        <v>7</v>
      </c>
      <c r="W32" s="94">
        <v>5</v>
      </c>
      <c r="X32" s="18">
        <f t="shared" si="4"/>
        <v>5.3</v>
      </c>
      <c r="Y32" s="92">
        <v>5</v>
      </c>
      <c r="Z32" s="93">
        <v>10</v>
      </c>
      <c r="AA32" s="94">
        <v>3</v>
      </c>
      <c r="AB32" s="18">
        <f t="shared" si="5"/>
        <v>4.1</v>
      </c>
      <c r="AC32" s="92">
        <v>6</v>
      </c>
      <c r="AD32" s="93">
        <v>7</v>
      </c>
      <c r="AE32" s="94">
        <v>6</v>
      </c>
      <c r="AF32" s="18">
        <f t="shared" si="6"/>
        <v>6.1</v>
      </c>
      <c r="AG32" s="92">
        <v>7.3</v>
      </c>
      <c r="AH32" s="93">
        <v>9</v>
      </c>
      <c r="AI32" s="94">
        <v>6</v>
      </c>
      <c r="AJ32" s="18">
        <f t="shared" si="7"/>
        <v>6.6</v>
      </c>
      <c r="AK32" s="19">
        <f t="shared" si="27"/>
        <v>5.86</v>
      </c>
      <c r="AL32" s="20" t="str">
        <f t="shared" si="8"/>
        <v>C</v>
      </c>
      <c r="AM32" s="21">
        <f t="shared" si="9"/>
        <v>2</v>
      </c>
      <c r="AN32" s="20" t="str">
        <f t="shared" si="10"/>
        <v>C</v>
      </c>
      <c r="AO32" s="21">
        <f t="shared" si="11"/>
        <v>2</v>
      </c>
      <c r="AP32" s="20" t="str">
        <f t="shared" si="12"/>
        <v>C</v>
      </c>
      <c r="AQ32" s="21">
        <f t="shared" si="13"/>
        <v>2</v>
      </c>
      <c r="AR32" s="20" t="str">
        <f t="shared" si="14"/>
        <v>C</v>
      </c>
      <c r="AS32" s="21">
        <f t="shared" si="15"/>
        <v>2</v>
      </c>
      <c r="AT32" s="20" t="str">
        <f t="shared" si="16"/>
        <v>D</v>
      </c>
      <c r="AU32" s="21">
        <f t="shared" si="17"/>
        <v>1</v>
      </c>
      <c r="AV32" s="20" t="str">
        <f t="shared" si="18"/>
        <v>D</v>
      </c>
      <c r="AW32" s="21">
        <f t="shared" si="19"/>
        <v>1</v>
      </c>
      <c r="AX32" s="20" t="str">
        <f t="shared" si="20"/>
        <v>C</v>
      </c>
      <c r="AY32" s="21">
        <f t="shared" si="21"/>
        <v>2</v>
      </c>
      <c r="AZ32" s="20" t="str">
        <f t="shared" si="22"/>
        <v>C</v>
      </c>
      <c r="BA32" s="21">
        <f t="shared" si="23"/>
        <v>2</v>
      </c>
      <c r="BB32" s="22">
        <f t="shared" si="28"/>
        <v>1.71</v>
      </c>
      <c r="BC32" s="22">
        <f t="shared" si="29"/>
        <v>21</v>
      </c>
      <c r="BD32" s="22">
        <f t="shared" si="30"/>
        <v>1.71</v>
      </c>
      <c r="BE32" s="22" t="str">
        <f t="shared" si="24"/>
        <v>Trung b×nh yÕu</v>
      </c>
      <c r="BF32" s="23">
        <f t="shared" si="25"/>
        <v>5.642857142857143</v>
      </c>
      <c r="BG32" s="24" t="str">
        <f t="shared" si="26"/>
        <v>TB</v>
      </c>
    </row>
    <row r="33" spans="1:59" ht="19.5" customHeight="1">
      <c r="A33" s="25">
        <v>28</v>
      </c>
      <c r="B33" s="45" t="s">
        <v>60</v>
      </c>
      <c r="C33" s="53" t="s">
        <v>61</v>
      </c>
      <c r="D33" s="39">
        <v>35676</v>
      </c>
      <c r="E33" s="92">
        <v>8</v>
      </c>
      <c r="F33" s="93">
        <v>9</v>
      </c>
      <c r="G33" s="94">
        <v>3</v>
      </c>
      <c r="H33" s="18">
        <f t="shared" si="0"/>
        <v>4.6</v>
      </c>
      <c r="I33" s="92">
        <v>4.3</v>
      </c>
      <c r="J33" s="93">
        <v>5</v>
      </c>
      <c r="K33" s="94">
        <v>4.5</v>
      </c>
      <c r="L33" s="18">
        <f t="shared" si="1"/>
        <v>4.5</v>
      </c>
      <c r="M33" s="92">
        <v>4.7</v>
      </c>
      <c r="N33" s="93">
        <v>6</v>
      </c>
      <c r="O33" s="94">
        <v>5</v>
      </c>
      <c r="P33" s="18">
        <f t="shared" si="2"/>
        <v>5</v>
      </c>
      <c r="Q33" s="92">
        <v>5</v>
      </c>
      <c r="R33" s="93">
        <v>6</v>
      </c>
      <c r="S33" s="94">
        <v>4.5</v>
      </c>
      <c r="T33" s="18">
        <f t="shared" si="3"/>
        <v>4.8</v>
      </c>
      <c r="U33" s="92">
        <v>6.3</v>
      </c>
      <c r="V33" s="93">
        <v>7</v>
      </c>
      <c r="W33" s="94">
        <v>5</v>
      </c>
      <c r="X33" s="18">
        <f t="shared" si="4"/>
        <v>5.5</v>
      </c>
      <c r="Y33" s="92">
        <v>4</v>
      </c>
      <c r="Z33" s="93">
        <v>8</v>
      </c>
      <c r="AA33" s="94">
        <v>4</v>
      </c>
      <c r="AB33" s="18">
        <f t="shared" si="5"/>
        <v>4.4</v>
      </c>
      <c r="AC33" s="92">
        <v>4</v>
      </c>
      <c r="AD33" s="93">
        <v>6</v>
      </c>
      <c r="AE33" s="94">
        <v>6</v>
      </c>
      <c r="AF33" s="18">
        <f t="shared" si="6"/>
        <v>5.6</v>
      </c>
      <c r="AG33" s="92">
        <v>6</v>
      </c>
      <c r="AH33" s="93">
        <v>8</v>
      </c>
      <c r="AI33" s="94">
        <v>3</v>
      </c>
      <c r="AJ33" s="18">
        <f t="shared" si="7"/>
        <v>4.1</v>
      </c>
      <c r="AK33" s="19">
        <f t="shared" si="27"/>
        <v>4.8</v>
      </c>
      <c r="AL33" s="20" t="str">
        <f t="shared" si="8"/>
        <v>D</v>
      </c>
      <c r="AM33" s="21">
        <f t="shared" si="9"/>
        <v>1</v>
      </c>
      <c r="AN33" s="20" t="str">
        <f t="shared" si="10"/>
        <v>D</v>
      </c>
      <c r="AO33" s="21">
        <f t="shared" si="11"/>
        <v>1</v>
      </c>
      <c r="AP33" s="20" t="str">
        <f t="shared" si="12"/>
        <v>D</v>
      </c>
      <c r="AQ33" s="21">
        <f t="shared" si="13"/>
        <v>1</v>
      </c>
      <c r="AR33" s="20" t="str">
        <f t="shared" si="14"/>
        <v>D</v>
      </c>
      <c r="AS33" s="21">
        <f t="shared" si="15"/>
        <v>1</v>
      </c>
      <c r="AT33" s="20" t="str">
        <f t="shared" si="16"/>
        <v>C</v>
      </c>
      <c r="AU33" s="21">
        <f t="shared" si="17"/>
        <v>2</v>
      </c>
      <c r="AV33" s="20" t="str">
        <f t="shared" si="18"/>
        <v>D</v>
      </c>
      <c r="AW33" s="21">
        <f t="shared" si="19"/>
        <v>1</v>
      </c>
      <c r="AX33" s="20" t="str">
        <f t="shared" si="20"/>
        <v>C</v>
      </c>
      <c r="AY33" s="21">
        <f t="shared" si="21"/>
        <v>2</v>
      </c>
      <c r="AZ33" s="20" t="str">
        <f t="shared" si="22"/>
        <v>D</v>
      </c>
      <c r="BA33" s="21">
        <f t="shared" si="23"/>
        <v>1</v>
      </c>
      <c r="BB33" s="22">
        <f t="shared" si="28"/>
        <v>1.24</v>
      </c>
      <c r="BC33" s="22">
        <f t="shared" si="29"/>
        <v>21</v>
      </c>
      <c r="BD33" s="22">
        <f t="shared" si="30"/>
        <v>1.24</v>
      </c>
      <c r="BE33" s="22" t="str">
        <f t="shared" si="24"/>
        <v>Trung b×nh yÕu</v>
      </c>
      <c r="BF33" s="23">
        <f t="shared" si="25"/>
        <v>4.571428571428571</v>
      </c>
      <c r="BG33" s="24" t="str">
        <f t="shared" si="26"/>
        <v>YK</v>
      </c>
    </row>
    <row r="34" spans="1:59" ht="19.5" customHeight="1">
      <c r="A34" s="17">
        <v>29</v>
      </c>
      <c r="B34" s="45" t="s">
        <v>62</v>
      </c>
      <c r="C34" s="53" t="s">
        <v>19</v>
      </c>
      <c r="D34" s="39">
        <v>35777</v>
      </c>
      <c r="E34" s="92">
        <v>6</v>
      </c>
      <c r="F34" s="93">
        <v>7</v>
      </c>
      <c r="G34" s="94">
        <v>7</v>
      </c>
      <c r="H34" s="18">
        <f t="shared" si="0"/>
        <v>6.8</v>
      </c>
      <c r="I34" s="92">
        <v>4.7</v>
      </c>
      <c r="J34" s="93">
        <v>5</v>
      </c>
      <c r="K34" s="94">
        <v>4.5</v>
      </c>
      <c r="L34" s="18">
        <f t="shared" si="1"/>
        <v>4.6</v>
      </c>
      <c r="M34" s="92">
        <v>4</v>
      </c>
      <c r="N34" s="93">
        <v>5</v>
      </c>
      <c r="O34" s="94">
        <v>4.5</v>
      </c>
      <c r="P34" s="18">
        <f t="shared" si="2"/>
        <v>4.5</v>
      </c>
      <c r="Q34" s="92">
        <v>5.3</v>
      </c>
      <c r="R34" s="93">
        <v>6</v>
      </c>
      <c r="S34" s="94">
        <v>5</v>
      </c>
      <c r="T34" s="18">
        <f t="shared" si="3"/>
        <v>5.2</v>
      </c>
      <c r="U34" s="92">
        <v>6.7</v>
      </c>
      <c r="V34" s="93">
        <v>6</v>
      </c>
      <c r="W34" s="94">
        <v>5</v>
      </c>
      <c r="X34" s="18">
        <f t="shared" si="4"/>
        <v>5.4</v>
      </c>
      <c r="Y34" s="92">
        <v>4.5</v>
      </c>
      <c r="Z34" s="93">
        <v>10</v>
      </c>
      <c r="AA34" s="94">
        <v>4</v>
      </c>
      <c r="AB34" s="18">
        <f t="shared" si="5"/>
        <v>4.7</v>
      </c>
      <c r="AC34" s="92">
        <v>5.3</v>
      </c>
      <c r="AD34" s="93">
        <v>5</v>
      </c>
      <c r="AE34" s="94">
        <v>6.5</v>
      </c>
      <c r="AF34" s="18">
        <f t="shared" si="6"/>
        <v>6.1</v>
      </c>
      <c r="AG34" s="92">
        <v>5.5</v>
      </c>
      <c r="AH34" s="93">
        <v>6</v>
      </c>
      <c r="AI34" s="94">
        <v>3</v>
      </c>
      <c r="AJ34" s="18">
        <f t="shared" si="7"/>
        <v>3.8</v>
      </c>
      <c r="AK34" s="19">
        <f t="shared" si="27"/>
        <v>5.08</v>
      </c>
      <c r="AL34" s="20" t="str">
        <f t="shared" si="8"/>
        <v>C</v>
      </c>
      <c r="AM34" s="21">
        <f t="shared" si="9"/>
        <v>2</v>
      </c>
      <c r="AN34" s="20" t="str">
        <f t="shared" si="10"/>
        <v>D</v>
      </c>
      <c r="AO34" s="21">
        <f t="shared" si="11"/>
        <v>1</v>
      </c>
      <c r="AP34" s="20" t="str">
        <f t="shared" si="12"/>
        <v>D</v>
      </c>
      <c r="AQ34" s="21">
        <f t="shared" si="13"/>
        <v>1</v>
      </c>
      <c r="AR34" s="20" t="str">
        <f t="shared" si="14"/>
        <v>D</v>
      </c>
      <c r="AS34" s="21">
        <f t="shared" si="15"/>
        <v>1</v>
      </c>
      <c r="AT34" s="20" t="str">
        <f t="shared" si="16"/>
        <v>D</v>
      </c>
      <c r="AU34" s="21">
        <f t="shared" si="17"/>
        <v>1</v>
      </c>
      <c r="AV34" s="20" t="str">
        <f t="shared" si="18"/>
        <v>D</v>
      </c>
      <c r="AW34" s="21">
        <f t="shared" si="19"/>
        <v>1</v>
      </c>
      <c r="AX34" s="20" t="str">
        <f t="shared" si="20"/>
        <v>C</v>
      </c>
      <c r="AY34" s="21">
        <f t="shared" si="21"/>
        <v>2</v>
      </c>
      <c r="AZ34" s="20" t="str">
        <f t="shared" si="22"/>
        <v>F</v>
      </c>
      <c r="BA34" s="21">
        <f t="shared" si="23"/>
        <v>0</v>
      </c>
      <c r="BB34" s="22">
        <f t="shared" si="28"/>
        <v>1.1</v>
      </c>
      <c r="BC34" s="22">
        <f t="shared" si="29"/>
        <v>19</v>
      </c>
      <c r="BD34" s="22">
        <f t="shared" si="30"/>
        <v>1.21</v>
      </c>
      <c r="BE34" s="22" t="str">
        <f t="shared" si="24"/>
        <v>Trung b×nh yÕu</v>
      </c>
      <c r="BF34" s="23">
        <f t="shared" si="25"/>
        <v>5.214285714285714</v>
      </c>
      <c r="BG34" s="24" t="str">
        <f t="shared" si="26"/>
        <v>TB</v>
      </c>
    </row>
    <row r="35" spans="1:59" ht="19.5" customHeight="1">
      <c r="A35" s="25">
        <v>30</v>
      </c>
      <c r="B35" s="50" t="s">
        <v>63</v>
      </c>
      <c r="C35" s="54" t="s">
        <v>19</v>
      </c>
      <c r="D35" s="51">
        <v>35550</v>
      </c>
      <c r="E35" s="92">
        <v>6.5</v>
      </c>
      <c r="F35" s="93">
        <v>7</v>
      </c>
      <c r="G35" s="94">
        <v>4</v>
      </c>
      <c r="H35" s="18">
        <f t="shared" si="0"/>
        <v>4.8</v>
      </c>
      <c r="I35" s="92">
        <v>6.7</v>
      </c>
      <c r="J35" s="93">
        <v>9</v>
      </c>
      <c r="K35" s="94">
        <v>3</v>
      </c>
      <c r="L35" s="18">
        <f t="shared" si="1"/>
        <v>4.3</v>
      </c>
      <c r="M35" s="92">
        <v>6.7</v>
      </c>
      <c r="N35" s="93">
        <v>8</v>
      </c>
      <c r="O35" s="94">
        <v>6</v>
      </c>
      <c r="P35" s="18">
        <f t="shared" si="2"/>
        <v>6.3</v>
      </c>
      <c r="Q35" s="92">
        <v>6</v>
      </c>
      <c r="R35" s="93">
        <v>7</v>
      </c>
      <c r="S35" s="94">
        <v>6.5</v>
      </c>
      <c r="T35" s="18">
        <f t="shared" si="3"/>
        <v>6.5</v>
      </c>
      <c r="U35" s="92">
        <v>7</v>
      </c>
      <c r="V35" s="93">
        <v>7</v>
      </c>
      <c r="W35" s="94">
        <v>5</v>
      </c>
      <c r="X35" s="18">
        <f t="shared" si="4"/>
        <v>5.6</v>
      </c>
      <c r="Y35" s="92">
        <v>4.5</v>
      </c>
      <c r="Z35" s="93">
        <v>9</v>
      </c>
      <c r="AA35" s="94">
        <v>4</v>
      </c>
      <c r="AB35" s="18">
        <f t="shared" si="5"/>
        <v>4.6</v>
      </c>
      <c r="AC35" s="92">
        <v>6.7</v>
      </c>
      <c r="AD35" s="93">
        <v>7</v>
      </c>
      <c r="AE35" s="94">
        <v>4</v>
      </c>
      <c r="AF35" s="18">
        <f t="shared" si="6"/>
        <v>4.8</v>
      </c>
      <c r="AG35" s="92">
        <v>6.5</v>
      </c>
      <c r="AH35" s="93">
        <v>8</v>
      </c>
      <c r="AI35" s="94">
        <v>5</v>
      </c>
      <c r="AJ35" s="18">
        <f t="shared" si="7"/>
        <v>5.6</v>
      </c>
      <c r="AK35" s="19">
        <f t="shared" si="27"/>
        <v>5.25</v>
      </c>
      <c r="AL35" s="20" t="str">
        <f t="shared" si="8"/>
        <v>D</v>
      </c>
      <c r="AM35" s="21">
        <f t="shared" si="9"/>
        <v>1</v>
      </c>
      <c r="AN35" s="20" t="str">
        <f t="shared" si="10"/>
        <v>D</v>
      </c>
      <c r="AO35" s="21">
        <f t="shared" si="11"/>
        <v>1</v>
      </c>
      <c r="AP35" s="20" t="str">
        <f t="shared" si="12"/>
        <v>C</v>
      </c>
      <c r="AQ35" s="21">
        <f t="shared" si="13"/>
        <v>2</v>
      </c>
      <c r="AR35" s="20" t="str">
        <f t="shared" si="14"/>
        <v>C</v>
      </c>
      <c r="AS35" s="21">
        <f t="shared" si="15"/>
        <v>2</v>
      </c>
      <c r="AT35" s="20" t="str">
        <f t="shared" si="16"/>
        <v>C</v>
      </c>
      <c r="AU35" s="21">
        <f t="shared" si="17"/>
        <v>2</v>
      </c>
      <c r="AV35" s="20" t="str">
        <f t="shared" si="18"/>
        <v>D</v>
      </c>
      <c r="AW35" s="21">
        <f t="shared" si="19"/>
        <v>1</v>
      </c>
      <c r="AX35" s="20" t="str">
        <f t="shared" si="20"/>
        <v>D</v>
      </c>
      <c r="AY35" s="21">
        <f t="shared" si="21"/>
        <v>1</v>
      </c>
      <c r="AZ35" s="20" t="str">
        <f t="shared" si="22"/>
        <v>C</v>
      </c>
      <c r="BA35" s="21">
        <f t="shared" si="23"/>
        <v>2</v>
      </c>
      <c r="BB35" s="22">
        <f t="shared" si="28"/>
        <v>1.48</v>
      </c>
      <c r="BC35" s="22">
        <f t="shared" si="29"/>
        <v>21</v>
      </c>
      <c r="BD35" s="22">
        <f t="shared" si="30"/>
        <v>1.48</v>
      </c>
      <c r="BE35" s="22" t="str">
        <f t="shared" si="24"/>
        <v>Trung b×nh yÕu</v>
      </c>
      <c r="BF35" s="23">
        <f t="shared" si="25"/>
        <v>4.642857142857143</v>
      </c>
      <c r="BG35" s="24" t="str">
        <f t="shared" si="26"/>
        <v>YK</v>
      </c>
    </row>
    <row r="36" spans="1:59" ht="19.5" customHeight="1">
      <c r="A36" s="17">
        <v>31</v>
      </c>
      <c r="B36" s="45" t="s">
        <v>64</v>
      </c>
      <c r="C36" s="53" t="s">
        <v>19</v>
      </c>
      <c r="D36" s="39">
        <v>35717</v>
      </c>
      <c r="E36" s="92">
        <v>6</v>
      </c>
      <c r="F36" s="93">
        <v>7</v>
      </c>
      <c r="G36" s="94">
        <v>6</v>
      </c>
      <c r="H36" s="18">
        <f t="shared" si="0"/>
        <v>6.1</v>
      </c>
      <c r="I36" s="92">
        <v>6</v>
      </c>
      <c r="J36" s="93">
        <v>8</v>
      </c>
      <c r="K36" s="94">
        <v>1</v>
      </c>
      <c r="L36" s="18">
        <f t="shared" si="1"/>
        <v>2.7</v>
      </c>
      <c r="M36" s="92">
        <v>3.3</v>
      </c>
      <c r="N36" s="93">
        <v>5</v>
      </c>
      <c r="O36" s="94">
        <v>5</v>
      </c>
      <c r="P36" s="18">
        <f t="shared" si="2"/>
        <v>4.7</v>
      </c>
      <c r="Q36" s="92">
        <v>5.7</v>
      </c>
      <c r="R36" s="93">
        <v>7</v>
      </c>
      <c r="S36" s="94">
        <v>5</v>
      </c>
      <c r="T36" s="18">
        <f t="shared" si="3"/>
        <v>5.3</v>
      </c>
      <c r="U36" s="92">
        <v>5.3</v>
      </c>
      <c r="V36" s="93">
        <v>5</v>
      </c>
      <c r="W36" s="94">
        <v>5</v>
      </c>
      <c r="X36" s="18">
        <f t="shared" si="4"/>
        <v>5.1</v>
      </c>
      <c r="Y36" s="92">
        <v>4.5</v>
      </c>
      <c r="Z36" s="93">
        <v>10</v>
      </c>
      <c r="AA36" s="94">
        <v>4</v>
      </c>
      <c r="AB36" s="18">
        <f t="shared" si="5"/>
        <v>4.7</v>
      </c>
      <c r="AC36" s="92">
        <v>4</v>
      </c>
      <c r="AD36" s="93">
        <v>6</v>
      </c>
      <c r="AE36" s="94">
        <v>4.5</v>
      </c>
      <c r="AF36" s="18">
        <f t="shared" si="6"/>
        <v>4.6</v>
      </c>
      <c r="AG36" s="92">
        <v>6</v>
      </c>
      <c r="AH36" s="93">
        <v>8</v>
      </c>
      <c r="AI36" s="94">
        <v>6</v>
      </c>
      <c r="AJ36" s="18">
        <f t="shared" si="7"/>
        <v>6.2</v>
      </c>
      <c r="AK36" s="19">
        <f t="shared" si="27"/>
        <v>4.73</v>
      </c>
      <c r="AL36" s="20" t="str">
        <f t="shared" si="8"/>
        <v>C</v>
      </c>
      <c r="AM36" s="21">
        <f t="shared" si="9"/>
        <v>2</v>
      </c>
      <c r="AN36" s="20" t="str">
        <f t="shared" si="10"/>
        <v>F</v>
      </c>
      <c r="AO36" s="21">
        <f t="shared" si="11"/>
        <v>0</v>
      </c>
      <c r="AP36" s="20" t="str">
        <f t="shared" si="12"/>
        <v>D</v>
      </c>
      <c r="AQ36" s="21">
        <f t="shared" si="13"/>
        <v>1</v>
      </c>
      <c r="AR36" s="20" t="str">
        <f t="shared" si="14"/>
        <v>D</v>
      </c>
      <c r="AS36" s="21">
        <f t="shared" si="15"/>
        <v>1</v>
      </c>
      <c r="AT36" s="20" t="str">
        <f t="shared" si="16"/>
        <v>D</v>
      </c>
      <c r="AU36" s="21">
        <f t="shared" si="17"/>
        <v>1</v>
      </c>
      <c r="AV36" s="20" t="str">
        <f t="shared" si="18"/>
        <v>D</v>
      </c>
      <c r="AW36" s="21">
        <f t="shared" si="19"/>
        <v>1</v>
      </c>
      <c r="AX36" s="20" t="str">
        <f t="shared" si="20"/>
        <v>D</v>
      </c>
      <c r="AY36" s="21">
        <f t="shared" si="21"/>
        <v>1</v>
      </c>
      <c r="AZ36" s="20" t="str">
        <f t="shared" si="22"/>
        <v>C</v>
      </c>
      <c r="BA36" s="21">
        <f t="shared" si="23"/>
        <v>2</v>
      </c>
      <c r="BB36" s="22">
        <f t="shared" si="28"/>
        <v>1</v>
      </c>
      <c r="BC36" s="22">
        <f t="shared" si="29"/>
        <v>17</v>
      </c>
      <c r="BD36" s="22">
        <f t="shared" si="30"/>
        <v>1.24</v>
      </c>
      <c r="BE36" s="22" t="str">
        <f t="shared" si="24"/>
        <v>Trung b×nh yÕu</v>
      </c>
      <c r="BF36" s="23">
        <f t="shared" si="25"/>
        <v>4.357142857142857</v>
      </c>
      <c r="BG36" s="24" t="str">
        <f t="shared" si="26"/>
        <v>YK</v>
      </c>
    </row>
    <row r="37" spans="1:59" ht="19.5" customHeight="1">
      <c r="A37" s="25">
        <v>32</v>
      </c>
      <c r="B37" s="45" t="s">
        <v>65</v>
      </c>
      <c r="C37" s="53" t="s">
        <v>19</v>
      </c>
      <c r="D37" s="39">
        <v>35787</v>
      </c>
      <c r="E37" s="92">
        <v>5</v>
      </c>
      <c r="F37" s="93">
        <v>6</v>
      </c>
      <c r="G37" s="94">
        <v>3</v>
      </c>
      <c r="H37" s="18">
        <f t="shared" si="0"/>
        <v>3.7</v>
      </c>
      <c r="I37" s="92">
        <v>4</v>
      </c>
      <c r="J37" s="93">
        <v>5</v>
      </c>
      <c r="K37" s="94">
        <v>0</v>
      </c>
      <c r="L37" s="18">
        <f t="shared" si="1"/>
        <v>1.3</v>
      </c>
      <c r="M37" s="92">
        <v>5</v>
      </c>
      <c r="N37" s="93">
        <v>6</v>
      </c>
      <c r="O37" s="94">
        <v>1</v>
      </c>
      <c r="P37" s="18">
        <f t="shared" si="2"/>
        <v>2.3</v>
      </c>
      <c r="Q37" s="92">
        <v>6</v>
      </c>
      <c r="R37" s="93">
        <v>7</v>
      </c>
      <c r="S37" s="94">
        <v>4</v>
      </c>
      <c r="T37" s="18">
        <f t="shared" si="3"/>
        <v>4.7</v>
      </c>
      <c r="U37" s="92">
        <v>6</v>
      </c>
      <c r="V37" s="93">
        <v>7</v>
      </c>
      <c r="W37" s="94">
        <v>6</v>
      </c>
      <c r="X37" s="18">
        <f t="shared" si="4"/>
        <v>6.1</v>
      </c>
      <c r="Y37" s="92">
        <v>4</v>
      </c>
      <c r="Z37" s="93">
        <v>9</v>
      </c>
      <c r="AA37" s="94">
        <v>4</v>
      </c>
      <c r="AB37" s="18">
        <f t="shared" si="5"/>
        <v>4.5</v>
      </c>
      <c r="AC37" s="92">
        <v>4.3</v>
      </c>
      <c r="AD37" s="93">
        <v>6</v>
      </c>
      <c r="AE37" s="94">
        <v>4.5</v>
      </c>
      <c r="AF37" s="18">
        <f t="shared" si="6"/>
        <v>4.6</v>
      </c>
      <c r="AG37" s="92">
        <v>5.3</v>
      </c>
      <c r="AH37" s="93">
        <v>7</v>
      </c>
      <c r="AI37" s="94">
        <v>4</v>
      </c>
      <c r="AJ37" s="18">
        <f t="shared" si="7"/>
        <v>4.6</v>
      </c>
      <c r="AK37" s="19">
        <f t="shared" si="27"/>
        <v>3.88</v>
      </c>
      <c r="AL37" s="20" t="str">
        <f t="shared" si="8"/>
        <v>F</v>
      </c>
      <c r="AM37" s="21">
        <f t="shared" si="9"/>
        <v>0</v>
      </c>
      <c r="AN37" s="20" t="str">
        <f t="shared" si="10"/>
        <v>F</v>
      </c>
      <c r="AO37" s="21">
        <f t="shared" si="11"/>
        <v>0</v>
      </c>
      <c r="AP37" s="20" t="str">
        <f t="shared" si="12"/>
        <v>F</v>
      </c>
      <c r="AQ37" s="21">
        <f t="shared" si="13"/>
        <v>0</v>
      </c>
      <c r="AR37" s="20" t="str">
        <f t="shared" si="14"/>
        <v>D</v>
      </c>
      <c r="AS37" s="21">
        <f t="shared" si="15"/>
        <v>1</v>
      </c>
      <c r="AT37" s="20" t="str">
        <f t="shared" si="16"/>
        <v>C</v>
      </c>
      <c r="AU37" s="21">
        <f t="shared" si="17"/>
        <v>2</v>
      </c>
      <c r="AV37" s="20" t="str">
        <f t="shared" si="18"/>
        <v>D</v>
      </c>
      <c r="AW37" s="21">
        <f t="shared" si="19"/>
        <v>1</v>
      </c>
      <c r="AX37" s="20" t="str">
        <f t="shared" si="20"/>
        <v>D</v>
      </c>
      <c r="AY37" s="21">
        <f t="shared" si="21"/>
        <v>1</v>
      </c>
      <c r="AZ37" s="20" t="str">
        <f t="shared" si="22"/>
        <v>D</v>
      </c>
      <c r="BA37" s="21">
        <f t="shared" si="23"/>
        <v>1</v>
      </c>
      <c r="BB37" s="22">
        <f t="shared" si="28"/>
        <v>0.76</v>
      </c>
      <c r="BC37" s="22">
        <f t="shared" si="29"/>
        <v>13</v>
      </c>
      <c r="BD37" s="22">
        <f t="shared" si="30"/>
        <v>1.23</v>
      </c>
      <c r="BE37" s="22" t="str">
        <f t="shared" si="24"/>
        <v>Trung b×nh yÕu</v>
      </c>
      <c r="BF37" s="23">
        <f t="shared" si="25"/>
        <v>3.2142857142857144</v>
      </c>
      <c r="BG37" s="24" t="str">
        <f t="shared" si="26"/>
        <v>YK</v>
      </c>
    </row>
    <row r="38" spans="1:59" ht="19.5" customHeight="1">
      <c r="A38" s="17">
        <v>33</v>
      </c>
      <c r="B38" s="45" t="s">
        <v>66</v>
      </c>
      <c r="C38" s="53" t="s">
        <v>67</v>
      </c>
      <c r="D38" s="39">
        <v>35597</v>
      </c>
      <c r="E38" s="92">
        <v>5</v>
      </c>
      <c r="F38" s="93">
        <v>6</v>
      </c>
      <c r="G38" s="94">
        <v>5</v>
      </c>
      <c r="H38" s="18">
        <f t="shared" si="0"/>
        <v>5.1</v>
      </c>
      <c r="I38" s="92">
        <v>5</v>
      </c>
      <c r="J38" s="93">
        <v>5</v>
      </c>
      <c r="K38" s="94">
        <v>1</v>
      </c>
      <c r="L38" s="18">
        <f t="shared" si="1"/>
        <v>2.2</v>
      </c>
      <c r="M38" s="92">
        <v>3.3</v>
      </c>
      <c r="N38" s="93">
        <v>5</v>
      </c>
      <c r="O38" s="94">
        <v>6.5</v>
      </c>
      <c r="P38" s="18">
        <f t="shared" si="2"/>
        <v>5.7</v>
      </c>
      <c r="Q38" s="92">
        <v>5.3</v>
      </c>
      <c r="R38" s="93">
        <v>6</v>
      </c>
      <c r="S38" s="94">
        <v>5</v>
      </c>
      <c r="T38" s="18">
        <f t="shared" si="3"/>
        <v>5.2</v>
      </c>
      <c r="U38" s="92">
        <v>5.3</v>
      </c>
      <c r="V38" s="93">
        <v>5</v>
      </c>
      <c r="W38" s="94">
        <v>5.5</v>
      </c>
      <c r="X38" s="18">
        <f t="shared" si="4"/>
        <v>5.4</v>
      </c>
      <c r="Y38" s="92">
        <v>3.8</v>
      </c>
      <c r="Z38" s="93">
        <v>10</v>
      </c>
      <c r="AA38" s="94">
        <v>3</v>
      </c>
      <c r="AB38" s="18">
        <f t="shared" si="5"/>
        <v>3.9</v>
      </c>
      <c r="AC38" s="92">
        <v>3</v>
      </c>
      <c r="AD38" s="93">
        <v>5</v>
      </c>
      <c r="AE38" s="94">
        <v>4</v>
      </c>
      <c r="AF38" s="18">
        <f t="shared" si="6"/>
        <v>3.9</v>
      </c>
      <c r="AG38" s="92">
        <v>5.5</v>
      </c>
      <c r="AH38" s="93">
        <v>7</v>
      </c>
      <c r="AI38" s="94">
        <v>5</v>
      </c>
      <c r="AJ38" s="18">
        <f t="shared" si="7"/>
        <v>5.3</v>
      </c>
      <c r="AK38" s="19">
        <f t="shared" si="27"/>
        <v>4.4</v>
      </c>
      <c r="AL38" s="20" t="str">
        <f t="shared" si="8"/>
        <v>D</v>
      </c>
      <c r="AM38" s="21">
        <f t="shared" si="9"/>
        <v>1</v>
      </c>
      <c r="AN38" s="20" t="str">
        <f t="shared" si="10"/>
        <v>F</v>
      </c>
      <c r="AO38" s="21">
        <f t="shared" si="11"/>
        <v>0</v>
      </c>
      <c r="AP38" s="20" t="str">
        <f t="shared" si="12"/>
        <v>C</v>
      </c>
      <c r="AQ38" s="21">
        <f t="shared" si="13"/>
        <v>2</v>
      </c>
      <c r="AR38" s="20" t="str">
        <f t="shared" si="14"/>
        <v>D</v>
      </c>
      <c r="AS38" s="21">
        <f t="shared" si="15"/>
        <v>1</v>
      </c>
      <c r="AT38" s="20" t="str">
        <f t="shared" si="16"/>
        <v>D</v>
      </c>
      <c r="AU38" s="21">
        <f t="shared" si="17"/>
        <v>1</v>
      </c>
      <c r="AV38" s="20" t="str">
        <f t="shared" si="18"/>
        <v>F</v>
      </c>
      <c r="AW38" s="21">
        <f t="shared" si="19"/>
        <v>0</v>
      </c>
      <c r="AX38" s="20" t="str">
        <f t="shared" si="20"/>
        <v>F</v>
      </c>
      <c r="AY38" s="21">
        <f t="shared" si="21"/>
        <v>0</v>
      </c>
      <c r="AZ38" s="20" t="str">
        <f t="shared" si="22"/>
        <v>D</v>
      </c>
      <c r="BA38" s="21">
        <f t="shared" si="23"/>
        <v>1</v>
      </c>
      <c r="BB38" s="22">
        <f t="shared" si="28"/>
        <v>0.67</v>
      </c>
      <c r="BC38" s="22">
        <f t="shared" si="29"/>
        <v>12</v>
      </c>
      <c r="BD38" s="22">
        <f t="shared" si="30"/>
        <v>1.17</v>
      </c>
      <c r="BE38" s="22" t="str">
        <f t="shared" si="24"/>
        <v>Trung b×nh yÕu</v>
      </c>
      <c r="BF38" s="23">
        <f t="shared" si="25"/>
        <v>4.285714285714286</v>
      </c>
      <c r="BG38" s="24" t="str">
        <f t="shared" si="26"/>
        <v>YK</v>
      </c>
    </row>
    <row r="39" spans="1:59" ht="19.5" customHeight="1">
      <c r="A39" s="25">
        <v>34</v>
      </c>
      <c r="B39" s="45" t="s">
        <v>68</v>
      </c>
      <c r="C39" s="53" t="s">
        <v>69</v>
      </c>
      <c r="D39" s="39">
        <v>35558</v>
      </c>
      <c r="E39" s="92">
        <v>7.5</v>
      </c>
      <c r="F39" s="93">
        <v>8</v>
      </c>
      <c r="G39" s="94">
        <v>8</v>
      </c>
      <c r="H39" s="18">
        <f t="shared" si="0"/>
        <v>7.9</v>
      </c>
      <c r="I39" s="92">
        <v>6.3</v>
      </c>
      <c r="J39" s="93">
        <v>9</v>
      </c>
      <c r="K39" s="94">
        <v>8</v>
      </c>
      <c r="L39" s="18">
        <f t="shared" si="1"/>
        <v>7.8</v>
      </c>
      <c r="M39" s="92">
        <v>7.7</v>
      </c>
      <c r="N39" s="93">
        <v>8</v>
      </c>
      <c r="O39" s="94">
        <v>7</v>
      </c>
      <c r="P39" s="18">
        <f t="shared" si="2"/>
        <v>7.2</v>
      </c>
      <c r="Q39" s="92">
        <v>6.7</v>
      </c>
      <c r="R39" s="93">
        <v>8</v>
      </c>
      <c r="S39" s="94">
        <v>8</v>
      </c>
      <c r="T39" s="18">
        <f t="shared" si="3"/>
        <v>7.7</v>
      </c>
      <c r="U39" s="92">
        <v>7.7</v>
      </c>
      <c r="V39" s="93">
        <v>8</v>
      </c>
      <c r="W39" s="94">
        <v>6.5</v>
      </c>
      <c r="X39" s="18">
        <f t="shared" si="4"/>
        <v>6.9</v>
      </c>
      <c r="Y39" s="92">
        <v>4.5</v>
      </c>
      <c r="Z39" s="93">
        <v>10</v>
      </c>
      <c r="AA39" s="94">
        <v>3</v>
      </c>
      <c r="AB39" s="18">
        <f t="shared" si="5"/>
        <v>4</v>
      </c>
      <c r="AC39" s="92">
        <v>8.3</v>
      </c>
      <c r="AD39" s="93">
        <v>9</v>
      </c>
      <c r="AE39" s="94">
        <v>7</v>
      </c>
      <c r="AF39" s="18">
        <f t="shared" si="6"/>
        <v>7.5</v>
      </c>
      <c r="AG39" s="92">
        <v>7</v>
      </c>
      <c r="AH39" s="93">
        <v>9</v>
      </c>
      <c r="AI39" s="94">
        <v>7</v>
      </c>
      <c r="AJ39" s="18">
        <f t="shared" si="7"/>
        <v>7.2</v>
      </c>
      <c r="AK39" s="19">
        <f t="shared" si="27"/>
        <v>6.98</v>
      </c>
      <c r="AL39" s="20" t="str">
        <f t="shared" si="8"/>
        <v>B</v>
      </c>
      <c r="AM39" s="21">
        <f t="shared" si="9"/>
        <v>3</v>
      </c>
      <c r="AN39" s="20" t="str">
        <f t="shared" si="10"/>
        <v>B</v>
      </c>
      <c r="AO39" s="21">
        <f t="shared" si="11"/>
        <v>3</v>
      </c>
      <c r="AP39" s="20" t="str">
        <f t="shared" si="12"/>
        <v>B</v>
      </c>
      <c r="AQ39" s="21">
        <f t="shared" si="13"/>
        <v>3</v>
      </c>
      <c r="AR39" s="20" t="str">
        <f t="shared" si="14"/>
        <v>B</v>
      </c>
      <c r="AS39" s="21">
        <f t="shared" si="15"/>
        <v>3</v>
      </c>
      <c r="AT39" s="20" t="str">
        <f t="shared" si="16"/>
        <v>C</v>
      </c>
      <c r="AU39" s="21">
        <f t="shared" si="17"/>
        <v>2</v>
      </c>
      <c r="AV39" s="20" t="str">
        <f t="shared" si="18"/>
        <v>D</v>
      </c>
      <c r="AW39" s="21">
        <f t="shared" si="19"/>
        <v>1</v>
      </c>
      <c r="AX39" s="20" t="str">
        <f t="shared" si="20"/>
        <v>B</v>
      </c>
      <c r="AY39" s="21">
        <f t="shared" si="21"/>
        <v>3</v>
      </c>
      <c r="AZ39" s="20" t="str">
        <f t="shared" si="22"/>
        <v>B</v>
      </c>
      <c r="BA39" s="21">
        <f t="shared" si="23"/>
        <v>3</v>
      </c>
      <c r="BB39" s="22">
        <f t="shared" si="28"/>
        <v>2.57</v>
      </c>
      <c r="BC39" s="22">
        <f t="shared" si="29"/>
        <v>21</v>
      </c>
      <c r="BD39" s="22">
        <f t="shared" si="30"/>
        <v>2.57</v>
      </c>
      <c r="BE39" s="22" t="str">
        <f t="shared" si="24"/>
        <v>Kh¸</v>
      </c>
      <c r="BF39" s="23">
        <f t="shared" si="25"/>
        <v>6.785714285714286</v>
      </c>
      <c r="BG39" s="24" t="str">
        <f t="shared" si="26"/>
        <v>TBK</v>
      </c>
    </row>
    <row r="40" spans="1:59" ht="19.5" customHeight="1">
      <c r="A40" s="17">
        <v>35</v>
      </c>
      <c r="B40" s="45" t="s">
        <v>70</v>
      </c>
      <c r="C40" s="53" t="s">
        <v>71</v>
      </c>
      <c r="D40" s="39">
        <v>35394</v>
      </c>
      <c r="E40" s="95"/>
      <c r="F40" s="96"/>
      <c r="G40" s="97"/>
      <c r="H40" s="18">
        <f t="shared" si="0"/>
        <v>0</v>
      </c>
      <c r="I40" s="95"/>
      <c r="J40" s="96"/>
      <c r="K40" s="97"/>
      <c r="L40" s="18">
        <f t="shared" si="1"/>
        <v>0</v>
      </c>
      <c r="M40" s="164" t="s">
        <v>226</v>
      </c>
      <c r="N40" s="165"/>
      <c r="O40" s="165"/>
      <c r="P40" s="165"/>
      <c r="Q40" s="165"/>
      <c r="R40" s="165"/>
      <c r="S40" s="166"/>
      <c r="T40" s="18">
        <f t="shared" si="3"/>
        <v>0</v>
      </c>
      <c r="U40" s="95"/>
      <c r="V40" s="96"/>
      <c r="W40" s="97"/>
      <c r="X40" s="18">
        <f t="shared" si="4"/>
        <v>0</v>
      </c>
      <c r="Y40" s="95"/>
      <c r="Z40" s="96"/>
      <c r="AA40" s="97"/>
      <c r="AB40" s="18">
        <f t="shared" si="5"/>
        <v>0</v>
      </c>
      <c r="AC40" s="95"/>
      <c r="AD40" s="96"/>
      <c r="AE40" s="97"/>
      <c r="AF40" s="18">
        <f t="shared" si="6"/>
        <v>0</v>
      </c>
      <c r="AG40" s="95"/>
      <c r="AH40" s="96"/>
      <c r="AI40" s="97"/>
      <c r="AJ40" s="18">
        <f t="shared" si="7"/>
        <v>0</v>
      </c>
      <c r="AK40" s="19">
        <f t="shared" si="27"/>
        <v>0</v>
      </c>
      <c r="AL40" s="20" t="str">
        <f t="shared" si="8"/>
        <v>F0</v>
      </c>
      <c r="AM40" s="21">
        <f t="shared" si="9"/>
        <v>0</v>
      </c>
      <c r="AN40" s="20" t="str">
        <f t="shared" si="10"/>
        <v>F0</v>
      </c>
      <c r="AO40" s="21">
        <f t="shared" si="11"/>
        <v>0</v>
      </c>
      <c r="AP40" s="20" t="str">
        <f>IF(AND(8.5&lt;=M40,M40&lt;=10),"A",IF(AND(7&lt;=M40,M40&lt;=8.4),"B",IF(AND(5.5&lt;=M40,M40&lt;=6.9),"C",IF(AND(4&lt;=M40,M40&lt;=5.4),"D",IF(M40=0,"F0","F")))))</f>
        <v>F</v>
      </c>
      <c r="AQ40" s="21">
        <f>IF(AND(8.5&lt;=M40,M40&lt;=10),4,IF(AND(7&lt;=M40,M40&lt;=8.4),3,IF(AND(5.5&lt;=M40,M40&lt;=6.9),2,IF(AND(4&lt;=M40,M40&lt;=5.4),1,0))))</f>
        <v>0</v>
      </c>
      <c r="AR40" s="20" t="str">
        <f t="shared" si="14"/>
        <v>F0</v>
      </c>
      <c r="AS40" s="21">
        <f t="shared" si="15"/>
        <v>0</v>
      </c>
      <c r="AT40" s="20" t="str">
        <f t="shared" si="16"/>
        <v>F0</v>
      </c>
      <c r="AU40" s="21">
        <f t="shared" si="17"/>
        <v>0</v>
      </c>
      <c r="AV40" s="20" t="str">
        <f t="shared" si="18"/>
        <v>F0</v>
      </c>
      <c r="AW40" s="21">
        <f t="shared" si="19"/>
        <v>0</v>
      </c>
      <c r="AX40" s="20" t="str">
        <f t="shared" si="20"/>
        <v>F0</v>
      </c>
      <c r="AY40" s="21">
        <f t="shared" si="21"/>
        <v>0</v>
      </c>
      <c r="AZ40" s="20" t="str">
        <f t="shared" si="22"/>
        <v>F0</v>
      </c>
      <c r="BA40" s="21">
        <f t="shared" si="23"/>
        <v>0</v>
      </c>
      <c r="BB40" s="22">
        <f t="shared" si="28"/>
        <v>0</v>
      </c>
      <c r="BC40" s="22">
        <f t="shared" si="29"/>
        <v>0</v>
      </c>
      <c r="BD40" s="22" t="e">
        <f t="shared" si="30"/>
        <v>#DIV/0!</v>
      </c>
      <c r="BE40" s="22" t="e">
        <f t="shared" si="24"/>
        <v>#DIV/0!</v>
      </c>
      <c r="BF40" s="23">
        <f t="shared" si="25"/>
        <v>0</v>
      </c>
      <c r="BG40" s="24" t="str">
        <f t="shared" si="26"/>
        <v>YK</v>
      </c>
    </row>
    <row r="41" spans="2:59" ht="15.75">
      <c r="B41" s="26" t="s">
        <v>20</v>
      </c>
      <c r="C41" s="24">
        <f>SUM(H41:AF41)</f>
        <v>36</v>
      </c>
      <c r="H41" s="27">
        <f>COUNTIF(H6:H40,"&lt;4.0")</f>
        <v>3</v>
      </c>
      <c r="L41" s="27">
        <f>COUNTIF(L6:L40,"&lt;4.0")</f>
        <v>6</v>
      </c>
      <c r="P41" s="27">
        <f>COUNTIF(P6:P40,"&lt;4.0")</f>
        <v>6</v>
      </c>
      <c r="T41" s="27">
        <f>COUNTIF(T6:T40,"&lt;4.0")</f>
        <v>2</v>
      </c>
      <c r="U41" s="27"/>
      <c r="V41" s="27"/>
      <c r="W41" s="27"/>
      <c r="X41" s="27">
        <f>COUNTIF(X6:X40,"&lt;4.0")</f>
        <v>4</v>
      </c>
      <c r="Y41" s="27"/>
      <c r="Z41" s="27"/>
      <c r="AA41" s="27"/>
      <c r="AB41" s="27">
        <f>COUNTIF(AB6:AB40,"&lt;4.0")</f>
        <v>10</v>
      </c>
      <c r="AC41" s="27"/>
      <c r="AD41" s="27"/>
      <c r="AE41" s="27"/>
      <c r="AF41" s="27">
        <f>COUNTIF(AF6:AF40,"&lt;4.0")</f>
        <v>5</v>
      </c>
      <c r="AG41" s="27"/>
      <c r="AH41" s="27"/>
      <c r="AI41" s="27"/>
      <c r="AJ41" s="27">
        <f>COUNTIF(AJ6:AJ40,"&lt;5")</f>
        <v>5</v>
      </c>
      <c r="BC41" s="30">
        <f>SUMIF(AM41:AU41,$BG$2,$AM$5:$AU$5)</f>
        <v>14</v>
      </c>
      <c r="BD41" s="30">
        <f>ROUND((SUMPRODUCT($AM$5:$AU$5,AM41:AU41)/BC41),2)</f>
        <v>0</v>
      </c>
      <c r="BE41" s="30">
        <f>COUNTIF(BE6:BE40,"#DIV/0!")</f>
        <v>2</v>
      </c>
      <c r="BG41" s="28">
        <f>COUNTIF(BG6:BG40,"YK")</f>
        <v>11</v>
      </c>
    </row>
    <row r="42" spans="8:59" ht="15.75">
      <c r="H42" s="27">
        <f>COUNTIF(H6:H40,"&gt;=7")</f>
        <v>20</v>
      </c>
      <c r="I42" s="24"/>
      <c r="J42" s="24"/>
      <c r="K42" s="24"/>
      <c r="L42" s="27">
        <f>COUNTIF(L6:L40,"&gt;=7")</f>
        <v>10</v>
      </c>
      <c r="N42" s="24"/>
      <c r="O42" s="24"/>
      <c r="P42" s="27">
        <f>COUNTIF(P6:P40,"&gt;=7")</f>
        <v>5</v>
      </c>
      <c r="R42" s="24"/>
      <c r="S42" s="24"/>
      <c r="T42" s="27">
        <f>COUNTIF(T6:T40,"&gt;=7")</f>
        <v>8</v>
      </c>
      <c r="AJ42" s="27">
        <f>COUNTIF(AJ6:AJ40,"&gt;=7")</f>
        <v>11</v>
      </c>
      <c r="BC42" s="30">
        <f>SUMIF(AM42:AU42,$BG$2,$AM$5:$AU$5)</f>
        <v>14</v>
      </c>
      <c r="BD42" s="30">
        <f>ROUND((SUMPRODUCT($AM$5:$AU$5,AM42:AU42)/BC42),2)</f>
        <v>0</v>
      </c>
      <c r="BE42" s="30">
        <f>COUNTIF(BE6:BE40,"Trung b×nh yÕu")</f>
        <v>18</v>
      </c>
      <c r="BG42" s="28">
        <f>COUNTIF(BG6:BG40,"TB")</f>
        <v>10</v>
      </c>
    </row>
    <row r="43" spans="57:59" ht="15.75">
      <c r="BE43" s="30">
        <f>COUNTIF(BE6:BE40,"Trung b×nh")</f>
        <v>8</v>
      </c>
      <c r="BG43" s="28">
        <f>COUNTIF(BG6:BG40,"TBK")</f>
        <v>10</v>
      </c>
    </row>
    <row r="46" spans="1:59" ht="19.5" customHeight="1">
      <c r="A46" s="17">
        <v>12</v>
      </c>
      <c r="B46" s="38" t="s">
        <v>38</v>
      </c>
      <c r="C46" s="53" t="s">
        <v>15</v>
      </c>
      <c r="D46" s="39">
        <v>35601</v>
      </c>
      <c r="E46" s="88"/>
      <c r="F46" s="89"/>
      <c r="G46" s="90"/>
      <c r="H46" s="18">
        <f>ROUND((E46*0.2+F46*0.1+G46*0.7),1)</f>
        <v>0</v>
      </c>
      <c r="I46" s="88"/>
      <c r="J46" s="89"/>
      <c r="K46" s="90"/>
      <c r="L46" s="18">
        <f>ROUND((I46*0.2+J46*0.1+K46*0.7),1)</f>
        <v>0</v>
      </c>
      <c r="M46" s="88"/>
      <c r="N46" s="89"/>
      <c r="O46" s="90"/>
      <c r="P46" s="18">
        <f>ROUND((M46*0.2+N46*0.1+O46*0.7),1)</f>
        <v>0</v>
      </c>
      <c r="Q46" s="88"/>
      <c r="R46" s="89"/>
      <c r="S46" s="90"/>
      <c r="T46" s="18">
        <f>ROUND((Q46*0.2+R46*0.1+S46*0.7),1)</f>
        <v>0</v>
      </c>
      <c r="U46" s="88"/>
      <c r="V46" s="89"/>
      <c r="W46" s="90"/>
      <c r="X46" s="18">
        <f>ROUND((U46*0.2+V46*0.1+W46*0.7),1)</f>
        <v>0</v>
      </c>
      <c r="Y46" s="88"/>
      <c r="Z46" s="89"/>
      <c r="AA46" s="90"/>
      <c r="AB46" s="18">
        <f>ROUND((Y46*0.2+Z46*0.1+AA46*0.7),1)</f>
        <v>0</v>
      </c>
      <c r="AC46" s="88"/>
      <c r="AD46" s="89"/>
      <c r="AE46" s="90"/>
      <c r="AF46" s="18">
        <f>ROUND((AC46*0.2+AD46*0.1+AE46*0.7),1)</f>
        <v>0</v>
      </c>
      <c r="AG46" s="88"/>
      <c r="AH46" s="89"/>
      <c r="AI46" s="90"/>
      <c r="AJ46" s="18">
        <f>ROUND((AG46*0.2+AH46*0.1+AI46*0.7),1)</f>
        <v>0</v>
      </c>
      <c r="AK46" s="19">
        <f>ROUND((SUMPRODUCT($E$5:$AF$5,E46:AF46)/SUM($E$5:$AF$5)),2)</f>
        <v>0</v>
      </c>
      <c r="AL46" s="20" t="str">
        <f>IF(AND(8.5&lt;=H46,H46&lt;=10),"A",IF(AND(7&lt;=H46,H46&lt;=8.4),"B",IF(AND(5.5&lt;=H46,H46&lt;=6.9),"C",IF(AND(4&lt;=H46,H46&lt;=5.4),"D",IF(H46=0,"F0","F")))))</f>
        <v>F0</v>
      </c>
      <c r="AM46" s="21">
        <f>IF(AND(8.5&lt;=H46,H46&lt;=10),4,IF(AND(7&lt;=H46,H46&lt;=8.4),3,IF(AND(5.5&lt;=H46,H46&lt;=6.9),2,IF(AND(4&lt;=H46,H46&lt;=5.4),1,0))))</f>
        <v>0</v>
      </c>
      <c r="AN46" s="20" t="str">
        <f>IF(AND(8.5&lt;=L46,L46&lt;=10),"A",IF(AND(7&lt;=L46,L46&lt;=8.4),"B",IF(AND(5.5&lt;=L46,L46&lt;=6.9),"C",IF(AND(4&lt;=L46,L46&lt;=5.4),"D",IF(L46=0,"F0","F")))))</f>
        <v>F0</v>
      </c>
      <c r="AO46" s="21">
        <f>IF(AND(8.5&lt;=L46,L46&lt;=10),4,IF(AND(7&lt;=L46,L46&lt;=8.4),3,IF(AND(5.5&lt;=L46,L46&lt;=6.9),2,IF(AND(4&lt;=L46,L46&lt;=5.4),1,0))))</f>
        <v>0</v>
      </c>
      <c r="AP46" s="20" t="str">
        <f>IF(AND(8.5&lt;=P46,P46&lt;=10),"A",IF(AND(7&lt;=P46,P46&lt;=8.4),"B",IF(AND(5.5&lt;=P46,P46&lt;=6.9),"C",IF(AND(4&lt;=P46,P46&lt;=5.4),"D",IF(P46=0,"F0","F")))))</f>
        <v>F0</v>
      </c>
      <c r="AQ46" s="21">
        <f>IF(AND(8.5&lt;=P46,P46&lt;=10),4,IF(AND(7&lt;=P46,P46&lt;=8.4),3,IF(AND(5.5&lt;=P46,P46&lt;=6.9),2,IF(AND(4&lt;=P46,P46&lt;=5.4),1,0))))</f>
        <v>0</v>
      </c>
      <c r="AR46" s="20" t="str">
        <f>IF(AND(8.5&lt;=T46,T46&lt;=10),"A",IF(AND(7&lt;=T46,T46&lt;=8.4),"B",IF(AND(5.5&lt;=T46,T46&lt;=6.9),"C",IF(AND(4&lt;=T46,T46&lt;=5.4),"D",IF(T46=0,"F0","F")))))</f>
        <v>F0</v>
      </c>
      <c r="AS46" s="21">
        <f>IF(AND(8.5&lt;=T46,T46&lt;=10),4,IF(AND(7&lt;=T46,T46&lt;=8.4),3,IF(AND(5.5&lt;=T46,T46&lt;=6.9),2,IF(AND(4&lt;=T46,T46&lt;=5.4),1,0))))</f>
        <v>0</v>
      </c>
      <c r="AT46" s="20" t="str">
        <f>IF(AND(8.5&lt;=X46,X46&lt;=10),"A",IF(AND(7&lt;=X46,X46&lt;=8.4),"B",IF(AND(5.5&lt;=X46,X46&lt;=6.9),"C",IF(AND(4&lt;=X46,X46&lt;=5.4),"D",IF(X46=0,"F0","F")))))</f>
        <v>F0</v>
      </c>
      <c r="AU46" s="21">
        <f>IF(AND(8.5&lt;=X46,X46&lt;=10),4,IF(AND(7&lt;=X46,X46&lt;=8.4),3,IF(AND(5.5&lt;=X46,X46&lt;=6.9),2,IF(AND(4&lt;=X46,X46&lt;=5.4),1,0))))</f>
        <v>0</v>
      </c>
      <c r="AV46" s="20" t="str">
        <f>IF(AND(8.5&lt;=AB46,AB46&lt;=10),"A",IF(AND(7&lt;=AB46,AB46&lt;=8.4),"B",IF(AND(5.5&lt;=AB46,AB46&lt;=6.9),"C",IF(AND(4&lt;=AB46,AB46&lt;=5.4),"D",IF(AB46=0,"F0","F")))))</f>
        <v>F0</v>
      </c>
      <c r="AW46" s="21">
        <f>IF(AND(8.5&lt;=AB46,AB46&lt;=10),4,IF(AND(7&lt;=AB46,AB46&lt;=8.4),3,IF(AND(5.5&lt;=AB46,AB46&lt;=6.9),2,IF(AND(4&lt;=AB46,AB46&lt;=5.4),1,0))))</f>
        <v>0</v>
      </c>
      <c r="AX46" s="20" t="str">
        <f>IF(AND(8.5&lt;=AF46,AF46&lt;=10),"A",IF(AND(7&lt;=AF46,AF46&lt;=8.4),"B",IF(AND(5.5&lt;=AF46,AF46&lt;=6.9),"C",IF(AND(4&lt;=AF46,AF46&lt;=5.4),"D",IF(AF46=0,"F0","F")))))</f>
        <v>F0</v>
      </c>
      <c r="AY46" s="21">
        <f>IF(AND(8.5&lt;=AF46,AF46&lt;=10),4,IF(AND(7&lt;=AF46,AF46&lt;=8.4),3,IF(AND(5.5&lt;=AF46,AF46&lt;=6.9),2,IF(AND(4&lt;=AF46,AF46&lt;=5.4),1,0))))</f>
        <v>0</v>
      </c>
      <c r="AZ46" s="20" t="str">
        <f>IF(AND(8.5&lt;=AJ46,AJ46&lt;=10),"A",IF(AND(7&lt;=AJ46,AJ46&lt;=8.4),"B",IF(AND(5.5&lt;=AJ46,AJ46&lt;=6.9),"C",IF(AND(4&lt;=AJ46,AJ46&lt;=5.4),"D",IF(AJ46=0,"F0","F")))))</f>
        <v>F0</v>
      </c>
      <c r="BA46" s="21">
        <f>IF(AND(8.5&lt;=AJ46,AJ46&lt;=10),4,IF(AND(7&lt;=AJ46,AJ46&lt;=8.4),3,IF(AND(5.5&lt;=AJ46,AJ46&lt;=6.9),2,IF(AND(4&lt;=AJ46,AJ46&lt;=5.4),1,0))))</f>
        <v>0</v>
      </c>
      <c r="BB46" s="22">
        <f>ROUND((SUMPRODUCT($AM$5:$AY$5,AM46:AY46)/SUM($AM$5:$AY$5)),2)</f>
        <v>0</v>
      </c>
      <c r="BC46" s="22">
        <f>SUMIF(AM46:AY46,$BG$2,$AM$5:$AY$5)</f>
        <v>0</v>
      </c>
      <c r="BD46" s="22" t="e">
        <f>ROUND((SUMPRODUCT($AM$5:$AY$5,AM46:AY46)/BC46),2)</f>
        <v>#DIV/0!</v>
      </c>
      <c r="BE46" s="22" t="e">
        <f>IF(AND(3.6&lt;=BD46,BD46&lt;=4),"XuÊt s¾c",IF(AND(3.2&lt;=BD46,BD46&lt;=3.59),"Giái",IF(AND(2.5&lt;=BD46,BD46&lt;=3.19),"Kh¸",IF(AND(2&lt;=BD46,BD46&lt;=2.49),"Trung b×nh",IF(AND(1&lt;=BD46,BD46&lt;=1.99),"Trung b×nh yÕu","KÐm")))))</f>
        <v>#DIV/0!</v>
      </c>
      <c r="BF46" s="23">
        <f>(G46+K46+O46+S46+W46+AA46+AE46)/7</f>
        <v>0</v>
      </c>
      <c r="BG46" s="24" t="str">
        <f>IF(AND(BF46&gt;=8,BF46&lt;=10),"Giỏi",IF(AND(BF46&gt;=7,BF46&lt;8),"Khá",IF(AND(BF46&gt;=6,BF46&lt;7),"TBK",IF(AND(BF46&gt;=5,BF46&lt;6),"TB","YK"))))</f>
        <v>YK</v>
      </c>
    </row>
    <row r="47" spans="1:59" ht="19.5" customHeight="1">
      <c r="A47" s="17">
        <v>13</v>
      </c>
      <c r="B47" s="42" t="s">
        <v>39</v>
      </c>
      <c r="C47" s="54" t="s">
        <v>15</v>
      </c>
      <c r="D47" s="44">
        <v>35718</v>
      </c>
      <c r="E47" s="88"/>
      <c r="F47" s="89"/>
      <c r="G47" s="90"/>
      <c r="H47" s="18">
        <f>ROUND((E47*0.2+F47*0.1+G47*0.7),1)</f>
        <v>0</v>
      </c>
      <c r="I47" s="88"/>
      <c r="J47" s="89"/>
      <c r="K47" s="90"/>
      <c r="L47" s="18">
        <f>ROUND((I47*0.2+J47*0.1+K47*0.7),1)</f>
        <v>0</v>
      </c>
      <c r="M47" s="88"/>
      <c r="N47" s="89"/>
      <c r="O47" s="90"/>
      <c r="P47" s="18">
        <f>ROUND((M47*0.2+N47*0.1+O47*0.7),1)</f>
        <v>0</v>
      </c>
      <c r="Q47" s="88"/>
      <c r="R47" s="89"/>
      <c r="S47" s="90"/>
      <c r="T47" s="18">
        <f>ROUND((Q47*0.2+R47*0.1+S47*0.7),1)</f>
        <v>0</v>
      </c>
      <c r="U47" s="88"/>
      <c r="V47" s="89"/>
      <c r="W47" s="90"/>
      <c r="X47" s="18">
        <f>ROUND((U47*0.2+V47*0.1+W47*0.7),1)</f>
        <v>0</v>
      </c>
      <c r="Y47" s="88"/>
      <c r="Z47" s="89"/>
      <c r="AA47" s="90"/>
      <c r="AB47" s="18">
        <f>ROUND((Y47*0.2+Z47*0.1+AA47*0.7),1)</f>
        <v>0</v>
      </c>
      <c r="AC47" s="88"/>
      <c r="AD47" s="89"/>
      <c r="AE47" s="90"/>
      <c r="AF47" s="18">
        <f>ROUND((AC47*0.2+AD47*0.1+AE47*0.7),1)</f>
        <v>0</v>
      </c>
      <c r="AG47" s="88"/>
      <c r="AH47" s="89"/>
      <c r="AI47" s="90"/>
      <c r="AJ47" s="18">
        <f>ROUND((AG47*0.2+AH47*0.1+AI47*0.7),1)</f>
        <v>0</v>
      </c>
      <c r="AK47" s="19">
        <f>ROUND((SUMPRODUCT($E$5:$AF$5,E47:AF47)/SUM($E$5:$AF$5)),2)</f>
        <v>0</v>
      </c>
      <c r="AL47" s="20" t="str">
        <f>IF(AND(8.5&lt;=H47,H47&lt;=10),"A",IF(AND(7&lt;=H47,H47&lt;=8.4),"B",IF(AND(5.5&lt;=H47,H47&lt;=6.9),"C",IF(AND(4&lt;=H47,H47&lt;=5.4),"D",IF(H47=0,"F0","F")))))</f>
        <v>F0</v>
      </c>
      <c r="AM47" s="21">
        <f>IF(AND(8.5&lt;=H47,H47&lt;=10),4,IF(AND(7&lt;=H47,H47&lt;=8.4),3,IF(AND(5.5&lt;=H47,H47&lt;=6.9),2,IF(AND(4&lt;=H47,H47&lt;=5.4),1,0))))</f>
        <v>0</v>
      </c>
      <c r="AN47" s="20" t="str">
        <f>IF(AND(8.5&lt;=L47,L47&lt;=10),"A",IF(AND(7&lt;=L47,L47&lt;=8.4),"B",IF(AND(5.5&lt;=L47,L47&lt;=6.9),"C",IF(AND(4&lt;=L47,L47&lt;=5.4),"D",IF(L47=0,"F0","F")))))</f>
        <v>F0</v>
      </c>
      <c r="AO47" s="21">
        <f>IF(AND(8.5&lt;=L47,L47&lt;=10),4,IF(AND(7&lt;=L47,L47&lt;=8.4),3,IF(AND(5.5&lt;=L47,L47&lt;=6.9),2,IF(AND(4&lt;=L47,L47&lt;=5.4),1,0))))</f>
        <v>0</v>
      </c>
      <c r="AP47" s="20" t="str">
        <f>IF(AND(8.5&lt;=P47,P47&lt;=10),"A",IF(AND(7&lt;=P47,P47&lt;=8.4),"B",IF(AND(5.5&lt;=P47,P47&lt;=6.9),"C",IF(AND(4&lt;=P47,P47&lt;=5.4),"D",IF(P47=0,"F0","F")))))</f>
        <v>F0</v>
      </c>
      <c r="AQ47" s="21">
        <f>IF(AND(8.5&lt;=P47,P47&lt;=10),4,IF(AND(7&lt;=P47,P47&lt;=8.4),3,IF(AND(5.5&lt;=P47,P47&lt;=6.9),2,IF(AND(4&lt;=P47,P47&lt;=5.4),1,0))))</f>
        <v>0</v>
      </c>
      <c r="AR47" s="20" t="str">
        <f>IF(AND(8.5&lt;=T47,T47&lt;=10),"A",IF(AND(7&lt;=T47,T47&lt;=8.4),"B",IF(AND(5.5&lt;=T47,T47&lt;=6.9),"C",IF(AND(4&lt;=T47,T47&lt;=5.4),"D",IF(T47=0,"F0","F")))))</f>
        <v>F0</v>
      </c>
      <c r="AS47" s="21">
        <f>IF(AND(8.5&lt;=T47,T47&lt;=10),4,IF(AND(7&lt;=T47,T47&lt;=8.4),3,IF(AND(5.5&lt;=T47,T47&lt;=6.9),2,IF(AND(4&lt;=T47,T47&lt;=5.4),1,0))))</f>
        <v>0</v>
      </c>
      <c r="AT47" s="20" t="str">
        <f>IF(AND(8.5&lt;=X47,X47&lt;=10),"A",IF(AND(7&lt;=X47,X47&lt;=8.4),"B",IF(AND(5.5&lt;=X47,X47&lt;=6.9),"C",IF(AND(4&lt;=X47,X47&lt;=5.4),"D",IF(X47=0,"F0","F")))))</f>
        <v>F0</v>
      </c>
      <c r="AU47" s="21">
        <f>IF(AND(8.5&lt;=X47,X47&lt;=10),4,IF(AND(7&lt;=X47,X47&lt;=8.4),3,IF(AND(5.5&lt;=X47,X47&lt;=6.9),2,IF(AND(4&lt;=X47,X47&lt;=5.4),1,0))))</f>
        <v>0</v>
      </c>
      <c r="AV47" s="20" t="str">
        <f>IF(AND(8.5&lt;=AB47,AB47&lt;=10),"A",IF(AND(7&lt;=AB47,AB47&lt;=8.4),"B",IF(AND(5.5&lt;=AB47,AB47&lt;=6.9),"C",IF(AND(4&lt;=AB47,AB47&lt;=5.4),"D",IF(AB47=0,"F0","F")))))</f>
        <v>F0</v>
      </c>
      <c r="AW47" s="21">
        <f>IF(AND(8.5&lt;=AB47,AB47&lt;=10),4,IF(AND(7&lt;=AB47,AB47&lt;=8.4),3,IF(AND(5.5&lt;=AB47,AB47&lt;=6.9),2,IF(AND(4&lt;=AB47,AB47&lt;=5.4),1,0))))</f>
        <v>0</v>
      </c>
      <c r="AX47" s="20" t="str">
        <f>IF(AND(8.5&lt;=AF47,AF47&lt;=10),"A",IF(AND(7&lt;=AF47,AF47&lt;=8.4),"B",IF(AND(5.5&lt;=AF47,AF47&lt;=6.9),"C",IF(AND(4&lt;=AF47,AF47&lt;=5.4),"D",IF(AF47=0,"F0","F")))))</f>
        <v>F0</v>
      </c>
      <c r="AY47" s="21">
        <f>IF(AND(8.5&lt;=AF47,AF47&lt;=10),4,IF(AND(7&lt;=AF47,AF47&lt;=8.4),3,IF(AND(5.5&lt;=AF47,AF47&lt;=6.9),2,IF(AND(4&lt;=AF47,AF47&lt;=5.4),1,0))))</f>
        <v>0</v>
      </c>
      <c r="AZ47" s="20" t="str">
        <f>IF(AND(8.5&lt;=AJ47,AJ47&lt;=10),"A",IF(AND(7&lt;=AJ47,AJ47&lt;=8.4),"B",IF(AND(5.5&lt;=AJ47,AJ47&lt;=6.9),"C",IF(AND(4&lt;=AJ47,AJ47&lt;=5.4),"D",IF(AJ47=0,"F0","F")))))</f>
        <v>F0</v>
      </c>
      <c r="BA47" s="21">
        <f>IF(AND(8.5&lt;=AJ47,AJ47&lt;=10),4,IF(AND(7&lt;=AJ47,AJ47&lt;=8.4),3,IF(AND(5.5&lt;=AJ47,AJ47&lt;=6.9),2,IF(AND(4&lt;=AJ47,AJ47&lt;=5.4),1,0))))</f>
        <v>0</v>
      </c>
      <c r="BB47" s="22">
        <f>ROUND((SUMPRODUCT($AM$5:$AY$5,AM47:AY47)/SUM($AM$5:$AY$5)),2)</f>
        <v>0</v>
      </c>
      <c r="BC47" s="22">
        <f>SUMIF(AM47:AY47,$BG$2,$AM$5:$AY$5)</f>
        <v>0</v>
      </c>
      <c r="BD47" s="22" t="e">
        <f>ROUND((SUMPRODUCT($AM$5:$AY$5,AM47:AY47)/BC47),2)</f>
        <v>#DIV/0!</v>
      </c>
      <c r="BE47" s="22" t="e">
        <f>IF(AND(3.6&lt;=BD47,BD47&lt;=4),"XuÊt s¾c",IF(AND(3.2&lt;=BD47,BD47&lt;=3.59),"Giái",IF(AND(2.5&lt;=BD47,BD47&lt;=3.19),"Kh¸",IF(AND(2&lt;=BD47,BD47&lt;=2.49),"Trung b×nh",IF(AND(1&lt;=BD47,BD47&lt;=1.99),"Trung b×nh yÕu","KÐm")))))</f>
        <v>#DIV/0!</v>
      </c>
      <c r="BF47" s="23">
        <f>(G47+K47+O47+S47+W47+AA47+AE47)/7</f>
        <v>0</v>
      </c>
      <c r="BG47" s="24" t="str">
        <f>IF(AND(BF47&gt;=8,BF47&lt;=10),"Giỏi",IF(AND(BF47&gt;=7,BF47&lt;8),"Khá",IF(AND(BF47&gt;=6,BF47&lt;7),"TBK",IF(AND(BF47&gt;=5,BF47&lt;6),"TB","YK"))))</f>
        <v>YK</v>
      </c>
    </row>
  </sheetData>
  <sheetProtection password="ED39" sheet="1"/>
  <mergeCells count="30">
    <mergeCell ref="M40:S40"/>
    <mergeCell ref="BH3:BI3"/>
    <mergeCell ref="AZ4:BA4"/>
    <mergeCell ref="AL3:BA3"/>
    <mergeCell ref="AL4:AM4"/>
    <mergeCell ref="AR4:AS4"/>
    <mergeCell ref="BD3:BD4"/>
    <mergeCell ref="BE3:BE4"/>
    <mergeCell ref="AC3:AF3"/>
    <mergeCell ref="AG3:AJ3"/>
    <mergeCell ref="D3:D4"/>
    <mergeCell ref="U3:X3"/>
    <mergeCell ref="Y3:AB3"/>
    <mergeCell ref="E3:H3"/>
    <mergeCell ref="I3:L3"/>
    <mergeCell ref="BB3:BB4"/>
    <mergeCell ref="AP4:AQ4"/>
    <mergeCell ref="AK3:AK4"/>
    <mergeCell ref="AT4:AU4"/>
    <mergeCell ref="AN4:AO4"/>
    <mergeCell ref="B3:C4"/>
    <mergeCell ref="A1:D1"/>
    <mergeCell ref="Q3:T3"/>
    <mergeCell ref="M3:P3"/>
    <mergeCell ref="A3:A4"/>
    <mergeCell ref="E1:BE1"/>
    <mergeCell ref="E2:BE2"/>
    <mergeCell ref="AV4:AW4"/>
    <mergeCell ref="AX4:AY4"/>
    <mergeCell ref="BC3:BC4"/>
  </mergeCells>
  <conditionalFormatting sqref="I42:AL42 T48:AF65536 T41:AL41 T46:T47 AF46:AF47 AB46:AB47 X46:X47 AJ43:AJ65536 T43:AF45 P43:P65536 L43:L65536 H3 L3 P3 T3:U3 Y3 AC3 AF5:AF40 H5:H65536 AJ5:AJ40 L5:L41 AB5:AB40 X5:X40 T5:T40 P5:P39 P41">
    <cfRule type="cellIs" priority="1" dxfId="0" operator="lessThan" stopIfTrue="1">
      <formula>4</formula>
    </cfRule>
    <cfRule type="cellIs" priority="2" dxfId="1" operator="between" stopIfTrue="1">
      <formula>5</formula>
      <formula>10</formula>
    </cfRule>
  </conditionalFormatting>
  <conditionalFormatting sqref="AN46:AN47 AP46:AP47 AR46:AR47 AT46:AT47 AV46:AV47 AX46:AX47 AL46:AL47 AZ46:AZ47 AZ6:AZ40 AL6:AL40 AX6:AX40 AV6:AV40 AT6:AT40 AR6:AR40 AP6:AP40 AN6:AN40">
    <cfRule type="cellIs" priority="3" dxfId="2" operator="equal" stopIfTrue="1">
      <formula>"F0"</formula>
    </cfRule>
    <cfRule type="cellIs" priority="4" dxfId="0" operator="equal" stopIfTrue="1">
      <formula>"F"</formula>
    </cfRule>
  </conditionalFormatting>
  <conditionalFormatting sqref="H4 L4 P4 T4 AJ4 X4 AB4 AF4">
    <cfRule type="cellIs" priority="5" dxfId="0" operator="lessThan" stopIfTrue="1">
      <formula>5</formula>
    </cfRule>
    <cfRule type="cellIs" priority="6" dxfId="3" operator="between" stopIfTrue="1">
      <formula>5</formula>
      <formula>10</formula>
    </cfRule>
  </conditionalFormatting>
  <printOptions horizontalCentered="1"/>
  <pageMargins left="0.33" right="0.18" top="0.26" bottom="0.3" header="0" footer="0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BI60"/>
  <sheetViews>
    <sheetView tabSelected="1" zoomScale="85" zoomScaleNormal="85" workbookViewId="0" topLeftCell="A1">
      <pane xSplit="4" ySplit="5" topLeftCell="AL2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L31" sqref="BL31"/>
    </sheetView>
  </sheetViews>
  <sheetFormatPr defaultColWidth="8.8515625" defaultRowHeight="12.75"/>
  <cols>
    <col min="1" max="1" width="5.28125" style="24" customWidth="1"/>
    <col min="2" max="2" width="18.421875" style="24" customWidth="1"/>
    <col min="3" max="3" width="9.140625" style="26" customWidth="1"/>
    <col min="4" max="4" width="11.8515625" style="24" customWidth="1"/>
    <col min="5" max="5" width="4.28125" style="24" hidden="1" customWidth="1"/>
    <col min="6" max="7" width="4.28125" style="23" hidden="1" customWidth="1"/>
    <col min="8" max="8" width="4.28125" style="27" hidden="1" customWidth="1"/>
    <col min="9" max="11" width="4.28125" style="23" hidden="1" customWidth="1"/>
    <col min="12" max="12" width="4.28125" style="27" hidden="1" customWidth="1"/>
    <col min="13" max="13" width="4.28125" style="24" hidden="1" customWidth="1"/>
    <col min="14" max="15" width="4.28125" style="23" hidden="1" customWidth="1"/>
    <col min="16" max="16" width="4.28125" style="27" hidden="1" customWidth="1"/>
    <col min="17" max="17" width="4.28125" style="24" hidden="1" customWidth="1"/>
    <col min="18" max="19" width="4.28125" style="23" hidden="1" customWidth="1"/>
    <col min="20" max="20" width="4.28125" style="27" hidden="1" customWidth="1"/>
    <col min="21" max="23" width="4.28125" style="24" hidden="1" customWidth="1"/>
    <col min="24" max="24" width="4.28125" style="27" hidden="1" customWidth="1"/>
    <col min="25" max="27" width="4.28125" style="24" hidden="1" customWidth="1"/>
    <col min="28" max="28" width="4.28125" style="27" hidden="1" customWidth="1"/>
    <col min="29" max="31" width="4.28125" style="24" hidden="1" customWidth="1"/>
    <col min="32" max="32" width="4.28125" style="27" hidden="1" customWidth="1"/>
    <col min="33" max="35" width="4.28125" style="24" hidden="1" customWidth="1"/>
    <col min="36" max="36" width="4.28125" style="27" hidden="1" customWidth="1"/>
    <col min="37" max="37" width="10.421875" style="28" hidden="1" customWidth="1"/>
    <col min="38" max="38" width="4.28125" style="29" customWidth="1"/>
    <col min="39" max="39" width="4.421875" style="30" customWidth="1"/>
    <col min="40" max="40" width="5.8515625" style="31" customWidth="1"/>
    <col min="41" max="41" width="5.7109375" style="30" customWidth="1"/>
    <col min="42" max="42" width="4.140625" style="31" customWidth="1"/>
    <col min="43" max="43" width="4.28125" style="30" customWidth="1"/>
    <col min="44" max="44" width="4.28125" style="31" customWidth="1"/>
    <col min="45" max="45" width="4.421875" style="30" customWidth="1"/>
    <col min="46" max="46" width="4.421875" style="31" customWidth="1"/>
    <col min="47" max="47" width="4.7109375" style="30" customWidth="1"/>
    <col min="48" max="48" width="5.00390625" style="31" customWidth="1"/>
    <col min="49" max="49" width="5.57421875" style="30" customWidth="1"/>
    <col min="50" max="50" width="4.421875" style="31" customWidth="1"/>
    <col min="51" max="51" width="4.7109375" style="30" customWidth="1"/>
    <col min="52" max="52" width="4.7109375" style="31" customWidth="1"/>
    <col min="53" max="53" width="5.00390625" style="30" customWidth="1"/>
    <col min="54" max="54" width="8.140625" style="30" customWidth="1"/>
    <col min="55" max="55" width="6.7109375" style="30" customWidth="1"/>
    <col min="56" max="56" width="7.7109375" style="30" customWidth="1"/>
    <col min="57" max="57" width="14.7109375" style="30" hidden="1" customWidth="1"/>
    <col min="58" max="59" width="0" style="28" hidden="1" customWidth="1"/>
    <col min="60" max="61" width="5.140625" style="24" hidden="1" customWidth="1"/>
    <col min="62" max="16384" width="8.8515625" style="24" customWidth="1"/>
  </cols>
  <sheetData>
    <row r="1" spans="1:59" s="2" customFormat="1" ht="15.75">
      <c r="A1" s="148" t="s">
        <v>0</v>
      </c>
      <c r="B1" s="148"/>
      <c r="C1" s="148"/>
      <c r="D1" s="148"/>
      <c r="E1" s="154" t="s">
        <v>202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"/>
      <c r="BG1" s="1"/>
    </row>
    <row r="2" spans="1:59" s="2" customFormat="1" ht="15.75">
      <c r="A2" s="3"/>
      <c r="B2" s="3"/>
      <c r="E2" s="155" t="s">
        <v>135</v>
      </c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"/>
      <c r="BG2" s="1" t="s">
        <v>1</v>
      </c>
    </row>
    <row r="3" spans="1:61" s="2" customFormat="1" ht="15" customHeight="1">
      <c r="A3" s="152" t="s">
        <v>2</v>
      </c>
      <c r="B3" s="144" t="s">
        <v>72</v>
      </c>
      <c r="C3" s="145"/>
      <c r="D3" s="152" t="s">
        <v>3</v>
      </c>
      <c r="E3" s="149" t="s">
        <v>191</v>
      </c>
      <c r="F3" s="150"/>
      <c r="G3" s="150"/>
      <c r="H3" s="151"/>
      <c r="I3" s="149" t="s">
        <v>203</v>
      </c>
      <c r="J3" s="150"/>
      <c r="K3" s="150"/>
      <c r="L3" s="151"/>
      <c r="M3" s="149" t="s">
        <v>204</v>
      </c>
      <c r="N3" s="150"/>
      <c r="O3" s="150"/>
      <c r="P3" s="151"/>
      <c r="Q3" s="149" t="s">
        <v>205</v>
      </c>
      <c r="R3" s="150"/>
      <c r="S3" s="150"/>
      <c r="T3" s="151"/>
      <c r="U3" s="149" t="s">
        <v>206</v>
      </c>
      <c r="V3" s="150"/>
      <c r="W3" s="150"/>
      <c r="X3" s="151"/>
      <c r="Y3" s="149" t="s">
        <v>207</v>
      </c>
      <c r="Z3" s="150"/>
      <c r="AA3" s="150"/>
      <c r="AB3" s="151"/>
      <c r="AC3" s="149" t="s">
        <v>208</v>
      </c>
      <c r="AD3" s="150"/>
      <c r="AE3" s="150"/>
      <c r="AF3" s="151"/>
      <c r="AG3" s="149" t="s">
        <v>175</v>
      </c>
      <c r="AH3" s="150"/>
      <c r="AI3" s="150"/>
      <c r="AJ3" s="151"/>
      <c r="AK3" s="162" t="s">
        <v>4</v>
      </c>
      <c r="AL3" s="168" t="s">
        <v>5</v>
      </c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70"/>
      <c r="BB3" s="160" t="s">
        <v>196</v>
      </c>
      <c r="BC3" s="158" t="s">
        <v>6</v>
      </c>
      <c r="BD3" s="158" t="s">
        <v>7</v>
      </c>
      <c r="BE3" s="171" t="s">
        <v>8</v>
      </c>
      <c r="BF3" s="1"/>
      <c r="BG3" s="1"/>
      <c r="BH3" s="167"/>
      <c r="BI3" s="167"/>
    </row>
    <row r="4" spans="1:59" s="2" customFormat="1" ht="15.75" customHeight="1">
      <c r="A4" s="153"/>
      <c r="B4" s="146"/>
      <c r="C4" s="147"/>
      <c r="D4" s="153"/>
      <c r="E4" s="4" t="s">
        <v>9</v>
      </c>
      <c r="F4" s="5" t="s">
        <v>10</v>
      </c>
      <c r="G4" s="5" t="s">
        <v>11</v>
      </c>
      <c r="H4" s="4" t="s">
        <v>12</v>
      </c>
      <c r="I4" s="5" t="s">
        <v>9</v>
      </c>
      <c r="J4" s="5" t="s">
        <v>10</v>
      </c>
      <c r="K4" s="5" t="s">
        <v>11</v>
      </c>
      <c r="L4" s="4" t="s">
        <v>12</v>
      </c>
      <c r="M4" s="4" t="s">
        <v>9</v>
      </c>
      <c r="N4" s="5" t="s">
        <v>10</v>
      </c>
      <c r="O4" s="5" t="s">
        <v>11</v>
      </c>
      <c r="P4" s="4" t="s">
        <v>12</v>
      </c>
      <c r="Q4" s="4" t="s">
        <v>9</v>
      </c>
      <c r="R4" s="5" t="s">
        <v>10</v>
      </c>
      <c r="S4" s="5" t="s">
        <v>11</v>
      </c>
      <c r="T4" s="4" t="s">
        <v>12</v>
      </c>
      <c r="U4" s="4" t="s">
        <v>9</v>
      </c>
      <c r="V4" s="5" t="s">
        <v>10</v>
      </c>
      <c r="W4" s="5" t="s">
        <v>11</v>
      </c>
      <c r="X4" s="4" t="s">
        <v>12</v>
      </c>
      <c r="Y4" s="4" t="s">
        <v>9</v>
      </c>
      <c r="Z4" s="5" t="s">
        <v>10</v>
      </c>
      <c r="AA4" s="5" t="s">
        <v>11</v>
      </c>
      <c r="AB4" s="4" t="s">
        <v>12</v>
      </c>
      <c r="AC4" s="4" t="s">
        <v>9</v>
      </c>
      <c r="AD4" s="5" t="s">
        <v>10</v>
      </c>
      <c r="AE4" s="5" t="s">
        <v>11</v>
      </c>
      <c r="AF4" s="4" t="s">
        <v>12</v>
      </c>
      <c r="AG4" s="4" t="s">
        <v>9</v>
      </c>
      <c r="AH4" s="5" t="s">
        <v>10</v>
      </c>
      <c r="AI4" s="5" t="s">
        <v>11</v>
      </c>
      <c r="AJ4" s="4" t="s">
        <v>12</v>
      </c>
      <c r="AK4" s="163"/>
      <c r="AL4" s="156" t="s">
        <v>191</v>
      </c>
      <c r="AM4" s="157"/>
      <c r="AN4" s="156" t="s">
        <v>203</v>
      </c>
      <c r="AO4" s="157"/>
      <c r="AP4" s="156" t="s">
        <v>204</v>
      </c>
      <c r="AQ4" s="157"/>
      <c r="AR4" s="156" t="s">
        <v>205</v>
      </c>
      <c r="AS4" s="157"/>
      <c r="AT4" s="156" t="s">
        <v>206</v>
      </c>
      <c r="AU4" s="157"/>
      <c r="AV4" s="156" t="s">
        <v>207</v>
      </c>
      <c r="AW4" s="157"/>
      <c r="AX4" s="156" t="s">
        <v>208</v>
      </c>
      <c r="AY4" s="157"/>
      <c r="AZ4" s="156" t="s">
        <v>175</v>
      </c>
      <c r="BA4" s="157"/>
      <c r="BB4" s="161"/>
      <c r="BC4" s="159"/>
      <c r="BD4" s="159"/>
      <c r="BE4" s="172"/>
      <c r="BF4" s="1"/>
      <c r="BG4" s="1"/>
    </row>
    <row r="5" spans="1:59" s="2" customFormat="1" ht="15.75">
      <c r="A5" s="6"/>
      <c r="B5" s="7"/>
      <c r="C5" s="69"/>
      <c r="D5" s="6"/>
      <c r="E5" s="9"/>
      <c r="F5" s="10"/>
      <c r="G5" s="10"/>
      <c r="H5" s="9">
        <v>2</v>
      </c>
      <c r="I5" s="10"/>
      <c r="J5" s="10"/>
      <c r="K5" s="10"/>
      <c r="L5" s="9">
        <v>4</v>
      </c>
      <c r="M5" s="9"/>
      <c r="N5" s="10"/>
      <c r="O5" s="10"/>
      <c r="P5" s="9">
        <v>2</v>
      </c>
      <c r="Q5" s="9"/>
      <c r="R5" s="10"/>
      <c r="S5" s="10"/>
      <c r="T5" s="9">
        <v>3</v>
      </c>
      <c r="U5" s="11"/>
      <c r="V5" s="11"/>
      <c r="W5" s="11"/>
      <c r="X5" s="9">
        <v>3</v>
      </c>
      <c r="Y5" s="11"/>
      <c r="Z5" s="11"/>
      <c r="AA5" s="11"/>
      <c r="AB5" s="9">
        <v>3</v>
      </c>
      <c r="AC5" s="9"/>
      <c r="AD5" s="9"/>
      <c r="AE5" s="9"/>
      <c r="AF5" s="9">
        <v>2</v>
      </c>
      <c r="AG5" s="9"/>
      <c r="AH5" s="9"/>
      <c r="AI5" s="9"/>
      <c r="AJ5" s="9">
        <v>2</v>
      </c>
      <c r="AK5" s="12"/>
      <c r="AL5" s="13"/>
      <c r="AM5" s="14">
        <v>2</v>
      </c>
      <c r="AN5" s="15"/>
      <c r="AO5" s="14">
        <v>4</v>
      </c>
      <c r="AP5" s="15"/>
      <c r="AQ5" s="14">
        <v>2</v>
      </c>
      <c r="AR5" s="15"/>
      <c r="AS5" s="14">
        <v>3</v>
      </c>
      <c r="AT5" s="15"/>
      <c r="AU5" s="14">
        <v>3</v>
      </c>
      <c r="AV5" s="15"/>
      <c r="AW5" s="14">
        <v>3</v>
      </c>
      <c r="AX5" s="15"/>
      <c r="AY5" s="14">
        <v>2</v>
      </c>
      <c r="AZ5" s="15"/>
      <c r="BA5" s="14">
        <v>2</v>
      </c>
      <c r="BB5" s="16"/>
      <c r="BC5" s="16"/>
      <c r="BD5" s="16"/>
      <c r="BE5" s="16"/>
      <c r="BF5" s="1"/>
      <c r="BG5" s="1"/>
    </row>
    <row r="6" spans="1:59" ht="19.5" customHeight="1">
      <c r="A6" s="17">
        <v>1</v>
      </c>
      <c r="B6" s="50" t="s">
        <v>76</v>
      </c>
      <c r="C6" s="54" t="s">
        <v>13</v>
      </c>
      <c r="D6" s="56">
        <v>35475</v>
      </c>
      <c r="E6" s="95"/>
      <c r="F6" s="96"/>
      <c r="G6" s="97"/>
      <c r="H6" s="18">
        <f aca="true" t="shared" si="0" ref="H6:H38">ROUND((E6*0.2+F6*0.1+G6*0.7),1)</f>
        <v>0</v>
      </c>
      <c r="I6" s="95"/>
      <c r="J6" s="96"/>
      <c r="K6" s="97"/>
      <c r="L6" s="18">
        <f aca="true" t="shared" si="1" ref="L6:L38">ROUND((I6*0.2+J6*0.1+K6*0.7),1)</f>
        <v>0</v>
      </c>
      <c r="M6" s="95"/>
      <c r="N6" s="96"/>
      <c r="O6" s="97"/>
      <c r="P6" s="18">
        <f aca="true" t="shared" si="2" ref="P6:P38">ROUND((M6*0.2+N6*0.1+O6*0.7),1)</f>
        <v>0</v>
      </c>
      <c r="Q6" s="95"/>
      <c r="R6" s="96"/>
      <c r="S6" s="97"/>
      <c r="T6" s="18">
        <f aca="true" t="shared" si="3" ref="T6:T38">ROUND((Q6*0.2+R6*0.1+S6*0.7),1)</f>
        <v>0</v>
      </c>
      <c r="U6" s="95"/>
      <c r="V6" s="96"/>
      <c r="W6" s="97"/>
      <c r="X6" s="18">
        <f aca="true" t="shared" si="4" ref="X6:X38">ROUND((U6*0.2+V6*0.1+W6*0.7),1)</f>
        <v>0</v>
      </c>
      <c r="Y6" s="95"/>
      <c r="Z6" s="96"/>
      <c r="AA6" s="97"/>
      <c r="AB6" s="18">
        <f aca="true" t="shared" si="5" ref="AB6:AB38">ROUND((Y6*0.2+Z6*0.1+AA6*0.7),1)</f>
        <v>0</v>
      </c>
      <c r="AC6" s="95"/>
      <c r="AD6" s="96"/>
      <c r="AE6" s="97"/>
      <c r="AF6" s="18">
        <f aca="true" t="shared" si="6" ref="AF6:AF38">ROUND((AC6*0.2+AD6*0.1+AE6*0.7),1)</f>
        <v>0</v>
      </c>
      <c r="AG6" s="95"/>
      <c r="AH6" s="96"/>
      <c r="AI6" s="97"/>
      <c r="AJ6" s="18">
        <f aca="true" t="shared" si="7" ref="AJ6:AJ38">ROUND((AG6*0.2+AH6*0.1+AI6*0.7),1)</f>
        <v>0</v>
      </c>
      <c r="AK6" s="19">
        <f>ROUND((SUMPRODUCT($E$5:$AJ$5,E6:AJ6)/SUM($E$5:$AJ$5)),2)</f>
        <v>0</v>
      </c>
      <c r="AL6" s="20" t="str">
        <f aca="true" t="shared" si="8" ref="AL6:AL38">IF(AND(8.5&lt;=H6,H6&lt;=10),"A",IF(AND(7&lt;=H6,H6&lt;=8.4),"B",IF(AND(5.5&lt;=H6,H6&lt;=6.9),"C",IF(AND(4&lt;=H6,H6&lt;=5.4),"D",IF(H6=0,"F0","F")))))</f>
        <v>F0</v>
      </c>
      <c r="AM6" s="21">
        <f aca="true" t="shared" si="9" ref="AM6:AM38">IF(AND(8.5&lt;=H6,H6&lt;=10),4,IF(AND(7&lt;=H6,H6&lt;=8.4),3,IF(AND(5.5&lt;=H6,H6&lt;=6.9),2,IF(AND(4&lt;=H6,H6&lt;=5.4),1,0))))</f>
        <v>0</v>
      </c>
      <c r="AN6" s="20" t="str">
        <f aca="true" t="shared" si="10" ref="AN6:AN38">IF(AND(8.5&lt;=L6,L6&lt;=10),"A",IF(AND(7&lt;=L6,L6&lt;=8.4),"B",IF(AND(5.5&lt;=L6,L6&lt;=6.9),"C",IF(AND(4&lt;=L6,L6&lt;=5.4),"D",IF(L6=0,"F0","F")))))</f>
        <v>F0</v>
      </c>
      <c r="AO6" s="21">
        <f aca="true" t="shared" si="11" ref="AO6:AO38">IF(AND(8.5&lt;=L6,L6&lt;=10),4,IF(AND(7&lt;=L6,L6&lt;=8.4),3,IF(AND(5.5&lt;=L6,L6&lt;=6.9),2,IF(AND(4&lt;=L6,L6&lt;=5.4),1,0))))</f>
        <v>0</v>
      </c>
      <c r="AP6" s="20" t="str">
        <f aca="true" t="shared" si="12" ref="AP6:AP38">IF(AND(8.5&lt;=P6,P6&lt;=10),"A",IF(AND(7&lt;=P6,P6&lt;=8.4),"B",IF(AND(5.5&lt;=P6,P6&lt;=6.9),"C",IF(AND(4&lt;=P6,P6&lt;=5.4),"D",IF(P6=0,"F0","F")))))</f>
        <v>F0</v>
      </c>
      <c r="AQ6" s="21">
        <f aca="true" t="shared" si="13" ref="AQ6:AQ38">IF(AND(8.5&lt;=P6,P6&lt;=10),4,IF(AND(7&lt;=P6,P6&lt;=8.4),3,IF(AND(5.5&lt;=P6,P6&lt;=6.9),2,IF(AND(4&lt;=P6,P6&lt;=5.4),1,0))))</f>
        <v>0</v>
      </c>
      <c r="AR6" s="20" t="str">
        <f aca="true" t="shared" si="14" ref="AR6:AR38">IF(AND(8.5&lt;=T6,T6&lt;=10),"A",IF(AND(7&lt;=T6,T6&lt;=8.4),"B",IF(AND(5.5&lt;=T6,T6&lt;=6.9),"C",IF(AND(4&lt;=T6,T6&lt;=5.4),"D",IF(T6=0,"F0","F")))))</f>
        <v>F0</v>
      </c>
      <c r="AS6" s="21">
        <f aca="true" t="shared" si="15" ref="AS6:AS38">IF(AND(8.5&lt;=T6,T6&lt;=10),4,IF(AND(7&lt;=T6,T6&lt;=8.4),3,IF(AND(5.5&lt;=T6,T6&lt;=6.9),2,IF(AND(4&lt;=T6,T6&lt;=5.4),1,0))))</f>
        <v>0</v>
      </c>
      <c r="AT6" s="20" t="str">
        <f aca="true" t="shared" si="16" ref="AT6:AT38">IF(AND(8.5&lt;=X6,X6&lt;=10),"A",IF(AND(7&lt;=X6,X6&lt;=8.4),"B",IF(AND(5.5&lt;=X6,X6&lt;=6.9),"C",IF(AND(4&lt;=X6,X6&lt;=5.4),"D",IF(X6=0,"F0","F")))))</f>
        <v>F0</v>
      </c>
      <c r="AU6" s="21">
        <f aca="true" t="shared" si="17" ref="AU6:AU38">IF(AND(8.5&lt;=X6,X6&lt;=10),4,IF(AND(7&lt;=X6,X6&lt;=8.4),3,IF(AND(5.5&lt;=X6,X6&lt;=6.9),2,IF(AND(4&lt;=X6,X6&lt;=5.4),1,0))))</f>
        <v>0</v>
      </c>
      <c r="AV6" s="20" t="str">
        <f aca="true" t="shared" si="18" ref="AV6:AV38">IF(AND(8.5&lt;=AB6,AB6&lt;=10),"A",IF(AND(7&lt;=AB6,AB6&lt;=8.4),"B",IF(AND(5.5&lt;=AB6,AB6&lt;=6.9),"C",IF(AND(4&lt;=AB6,AB6&lt;=5.4),"D",IF(AB6=0,"F0","F")))))</f>
        <v>F0</v>
      </c>
      <c r="AW6" s="21">
        <f aca="true" t="shared" si="19" ref="AW6:AW38">IF(AND(8.5&lt;=AB6,AB6&lt;=10),4,IF(AND(7&lt;=AB6,AB6&lt;=8.4),3,IF(AND(5.5&lt;=AB6,AB6&lt;=6.9),2,IF(AND(4&lt;=AB6,AB6&lt;=5.4),1,0))))</f>
        <v>0</v>
      </c>
      <c r="AX6" s="20" t="str">
        <f aca="true" t="shared" si="20" ref="AX6:AX38">IF(AND(8.5&lt;=AF6,AF6&lt;=10),"A",IF(AND(7&lt;=AF6,AF6&lt;=8.4),"B",IF(AND(5.5&lt;=AF6,AF6&lt;=6.9),"C",IF(AND(4&lt;=AF6,AF6&lt;=5.4),"D",IF(AF6=0,"F0","F")))))</f>
        <v>F0</v>
      </c>
      <c r="AY6" s="21">
        <f aca="true" t="shared" si="21" ref="AY6:AY38">IF(AND(8.5&lt;=AF6,AF6&lt;=10),4,IF(AND(7&lt;=AF6,AF6&lt;=8.4),3,IF(AND(5.5&lt;=AF6,AF6&lt;=6.9),2,IF(AND(4&lt;=AF6,AF6&lt;=5.4),1,0))))</f>
        <v>0</v>
      </c>
      <c r="AZ6" s="20" t="str">
        <f aca="true" t="shared" si="22" ref="AZ6:AZ38">IF(AND(8.5&lt;=AJ6,AJ6&lt;=10),"A",IF(AND(7&lt;=AJ6,AJ6&lt;=8.4),"B",IF(AND(5.5&lt;=AJ6,AJ6&lt;=6.9),"C",IF(AND(4&lt;=AJ6,AJ6&lt;=5.4),"D",IF(AJ6=0,"F0","F")))))</f>
        <v>F0</v>
      </c>
      <c r="BA6" s="21">
        <f aca="true" t="shared" si="23" ref="BA6:BA38">IF(AND(8.5&lt;=AJ6,AJ6&lt;=10),4,IF(AND(7&lt;=AJ6,AJ6&lt;=8.4),3,IF(AND(5.5&lt;=AJ6,AJ6&lt;=6.9),2,IF(AND(4&lt;=AJ6,AJ6&lt;=5.4),1,0))))</f>
        <v>0</v>
      </c>
      <c r="BB6" s="22">
        <f>ROUND((SUMPRODUCT($AL$5:$BA$5,AL6:BA6)/SUM($AL$5:$BA$5)),2)</f>
        <v>0</v>
      </c>
      <c r="BC6" s="22">
        <f>SUMIF(AL6:BA6,$BG$2,$AL$5:$BA$5)</f>
        <v>0</v>
      </c>
      <c r="BD6" s="22" t="e">
        <f>ROUND((SUMPRODUCT($AL$5:$BA$5,AL6:BA6)/BC6),2)</f>
        <v>#DIV/0!</v>
      </c>
      <c r="BE6" s="22" t="e">
        <f aca="true" t="shared" si="24" ref="BE6:BE57">IF(AND(3.6&lt;=BD6,BD6&lt;=4),"XuÊt s¾c",IF(AND(3.2&lt;=BD6,BD6&lt;=3.59),"Giái",IF(AND(2.5&lt;=BD6,BD6&lt;=3.19),"Kh¸",IF(AND(2&lt;=BD6,BD6&lt;=2.49),"Trung b×nh",IF(AND(1&lt;=BD6,BD6&lt;=1.99),"Trung b×nh yÕu","KÐm")))))</f>
        <v>#DIV/0!</v>
      </c>
      <c r="BF6" s="23">
        <f aca="true" t="shared" si="25" ref="BF6:BF56">(G6+K6+O6+S6+W6+AA6+AE6)/7</f>
        <v>0</v>
      </c>
      <c r="BG6" s="24" t="str">
        <f aca="true" t="shared" si="26" ref="BG6:BG56">IF(AND(BF6&gt;=8,BF6&lt;=10),"Giỏi",IF(AND(BF6&gt;=7,BF6&lt;8),"Khá",IF(AND(BF6&gt;=6,BF6&lt;7),"TBK",IF(AND(BF6&gt;=5,BF6&lt;6),"TB","YK"))))</f>
        <v>YK</v>
      </c>
    </row>
    <row r="7" spans="1:59" ht="19.5" customHeight="1">
      <c r="A7" s="25">
        <v>2</v>
      </c>
      <c r="B7" s="57" t="s">
        <v>77</v>
      </c>
      <c r="C7" s="70" t="s">
        <v>13</v>
      </c>
      <c r="D7" s="58">
        <v>35744</v>
      </c>
      <c r="E7" s="92">
        <v>7.5</v>
      </c>
      <c r="F7" s="93">
        <v>8</v>
      </c>
      <c r="G7" s="94">
        <v>9</v>
      </c>
      <c r="H7" s="18">
        <f t="shared" si="0"/>
        <v>8.6</v>
      </c>
      <c r="I7" s="92">
        <v>8</v>
      </c>
      <c r="J7" s="93">
        <v>10</v>
      </c>
      <c r="K7" s="94">
        <v>9</v>
      </c>
      <c r="L7" s="18">
        <f t="shared" si="1"/>
        <v>8.9</v>
      </c>
      <c r="M7" s="92">
        <v>8</v>
      </c>
      <c r="N7" s="93">
        <v>9</v>
      </c>
      <c r="O7" s="94">
        <v>9</v>
      </c>
      <c r="P7" s="18">
        <f t="shared" si="2"/>
        <v>8.8</v>
      </c>
      <c r="Q7" s="92">
        <v>9</v>
      </c>
      <c r="R7" s="93">
        <v>10</v>
      </c>
      <c r="S7" s="94">
        <v>9.5</v>
      </c>
      <c r="T7" s="18">
        <f t="shared" si="3"/>
        <v>9.5</v>
      </c>
      <c r="U7" s="92">
        <v>7.7</v>
      </c>
      <c r="V7" s="93">
        <v>8</v>
      </c>
      <c r="W7" s="94">
        <v>9</v>
      </c>
      <c r="X7" s="18">
        <f t="shared" si="4"/>
        <v>8.6</v>
      </c>
      <c r="Y7" s="92">
        <v>7.3</v>
      </c>
      <c r="Z7" s="93">
        <v>9</v>
      </c>
      <c r="AA7" s="94">
        <v>7</v>
      </c>
      <c r="AB7" s="18">
        <f t="shared" si="5"/>
        <v>7.3</v>
      </c>
      <c r="AC7" s="92">
        <v>9</v>
      </c>
      <c r="AD7" s="93">
        <v>9</v>
      </c>
      <c r="AE7" s="94">
        <v>9.5</v>
      </c>
      <c r="AF7" s="18">
        <f t="shared" si="6"/>
        <v>9.4</v>
      </c>
      <c r="AG7" s="92">
        <v>7</v>
      </c>
      <c r="AH7" s="93">
        <v>9</v>
      </c>
      <c r="AI7" s="94">
        <v>8</v>
      </c>
      <c r="AJ7" s="18">
        <f t="shared" si="7"/>
        <v>7.9</v>
      </c>
      <c r="AK7" s="19">
        <f aca="true" t="shared" si="27" ref="AK7:AK38">ROUND((SUMPRODUCT($E$5:$AJ$5,E7:AJ7)/SUM($E$5:$AJ$5)),2)</f>
        <v>8.63</v>
      </c>
      <c r="AL7" s="20" t="str">
        <f t="shared" si="8"/>
        <v>A</v>
      </c>
      <c r="AM7" s="21">
        <f t="shared" si="9"/>
        <v>4</v>
      </c>
      <c r="AN7" s="20" t="str">
        <f t="shared" si="10"/>
        <v>A</v>
      </c>
      <c r="AO7" s="21">
        <f t="shared" si="11"/>
        <v>4</v>
      </c>
      <c r="AP7" s="20" t="str">
        <f t="shared" si="12"/>
        <v>A</v>
      </c>
      <c r="AQ7" s="21">
        <f t="shared" si="13"/>
        <v>4</v>
      </c>
      <c r="AR7" s="20" t="str">
        <f t="shared" si="14"/>
        <v>A</v>
      </c>
      <c r="AS7" s="21">
        <f t="shared" si="15"/>
        <v>4</v>
      </c>
      <c r="AT7" s="20" t="str">
        <f t="shared" si="16"/>
        <v>A</v>
      </c>
      <c r="AU7" s="21">
        <f t="shared" si="17"/>
        <v>4</v>
      </c>
      <c r="AV7" s="20" t="str">
        <f t="shared" si="18"/>
        <v>B</v>
      </c>
      <c r="AW7" s="21">
        <f t="shared" si="19"/>
        <v>3</v>
      </c>
      <c r="AX7" s="20" t="str">
        <f t="shared" si="20"/>
        <v>A</v>
      </c>
      <c r="AY7" s="21">
        <f t="shared" si="21"/>
        <v>4</v>
      </c>
      <c r="AZ7" s="20" t="str">
        <f t="shared" si="22"/>
        <v>B</v>
      </c>
      <c r="BA7" s="21">
        <f t="shared" si="23"/>
        <v>3</v>
      </c>
      <c r="BB7" s="22">
        <f aca="true" t="shared" si="28" ref="BB7:BB38">ROUND((SUMPRODUCT($AL$5:$BA$5,AL7:BA7)/SUM($AL$5:$BA$5)),2)</f>
        <v>3.76</v>
      </c>
      <c r="BC7" s="22">
        <f aca="true" t="shared" si="29" ref="BC7:BC38">SUMIF(AL7:BA7,$BG$2,$AL$5:$BA$5)</f>
        <v>21</v>
      </c>
      <c r="BD7" s="22">
        <f aca="true" t="shared" si="30" ref="BD7:BD38">ROUND((SUMPRODUCT($AL$5:$BA$5,AL7:BA7)/BC7),2)</f>
        <v>3.76</v>
      </c>
      <c r="BE7" s="22" t="str">
        <f t="shared" si="24"/>
        <v>XuÊt s¾c</v>
      </c>
      <c r="BF7" s="23">
        <f t="shared" si="25"/>
        <v>8.857142857142858</v>
      </c>
      <c r="BG7" s="24" t="str">
        <f t="shared" si="26"/>
        <v>Giỏi</v>
      </c>
    </row>
    <row r="8" spans="1:59" ht="21.75" customHeight="1">
      <c r="A8" s="17">
        <v>3</v>
      </c>
      <c r="B8" s="46" t="s">
        <v>78</v>
      </c>
      <c r="C8" s="70" t="s">
        <v>13</v>
      </c>
      <c r="D8" s="59">
        <v>35213</v>
      </c>
      <c r="E8" s="92">
        <v>8.5</v>
      </c>
      <c r="F8" s="93">
        <v>9</v>
      </c>
      <c r="G8" s="94">
        <v>9.5</v>
      </c>
      <c r="H8" s="18">
        <f t="shared" si="0"/>
        <v>9.3</v>
      </c>
      <c r="I8" s="92">
        <v>8.3</v>
      </c>
      <c r="J8" s="93">
        <v>9</v>
      </c>
      <c r="K8" s="94">
        <v>7.5</v>
      </c>
      <c r="L8" s="18">
        <f t="shared" si="1"/>
        <v>7.8</v>
      </c>
      <c r="M8" s="92">
        <v>9.3</v>
      </c>
      <c r="N8" s="93">
        <v>10</v>
      </c>
      <c r="O8" s="94">
        <v>9</v>
      </c>
      <c r="P8" s="18">
        <f t="shared" si="2"/>
        <v>9.2</v>
      </c>
      <c r="Q8" s="92">
        <v>8</v>
      </c>
      <c r="R8" s="93">
        <v>10</v>
      </c>
      <c r="S8" s="94">
        <v>9</v>
      </c>
      <c r="T8" s="18">
        <f t="shared" si="3"/>
        <v>8.9</v>
      </c>
      <c r="U8" s="92">
        <v>9</v>
      </c>
      <c r="V8" s="93">
        <v>9</v>
      </c>
      <c r="W8" s="94">
        <v>9.5</v>
      </c>
      <c r="X8" s="18">
        <f t="shared" si="4"/>
        <v>9.4</v>
      </c>
      <c r="Y8" s="92">
        <v>6.3</v>
      </c>
      <c r="Z8" s="93">
        <v>9</v>
      </c>
      <c r="AA8" s="94">
        <v>7</v>
      </c>
      <c r="AB8" s="18">
        <f t="shared" si="5"/>
        <v>7.1</v>
      </c>
      <c r="AC8" s="92">
        <v>9.4</v>
      </c>
      <c r="AD8" s="93">
        <v>9</v>
      </c>
      <c r="AE8" s="94">
        <v>8</v>
      </c>
      <c r="AF8" s="18">
        <f t="shared" si="6"/>
        <v>8.4</v>
      </c>
      <c r="AG8" s="92">
        <v>8.3</v>
      </c>
      <c r="AH8" s="93">
        <v>10</v>
      </c>
      <c r="AI8" s="94">
        <v>9</v>
      </c>
      <c r="AJ8" s="18">
        <f t="shared" si="7"/>
        <v>9</v>
      </c>
      <c r="AK8" s="19">
        <f t="shared" si="27"/>
        <v>8.53</v>
      </c>
      <c r="AL8" s="20" t="str">
        <f t="shared" si="8"/>
        <v>A</v>
      </c>
      <c r="AM8" s="21">
        <f t="shared" si="9"/>
        <v>4</v>
      </c>
      <c r="AN8" s="20" t="str">
        <f t="shared" si="10"/>
        <v>B</v>
      </c>
      <c r="AO8" s="21">
        <f t="shared" si="11"/>
        <v>3</v>
      </c>
      <c r="AP8" s="20" t="str">
        <f t="shared" si="12"/>
        <v>A</v>
      </c>
      <c r="AQ8" s="21">
        <f t="shared" si="13"/>
        <v>4</v>
      </c>
      <c r="AR8" s="20" t="str">
        <f t="shared" si="14"/>
        <v>A</v>
      </c>
      <c r="AS8" s="21">
        <f t="shared" si="15"/>
        <v>4</v>
      </c>
      <c r="AT8" s="20" t="str">
        <f t="shared" si="16"/>
        <v>A</v>
      </c>
      <c r="AU8" s="21">
        <f t="shared" si="17"/>
        <v>4</v>
      </c>
      <c r="AV8" s="20" t="str">
        <f t="shared" si="18"/>
        <v>B</v>
      </c>
      <c r="AW8" s="21">
        <f t="shared" si="19"/>
        <v>3</v>
      </c>
      <c r="AX8" s="20" t="str">
        <f t="shared" si="20"/>
        <v>B</v>
      </c>
      <c r="AY8" s="21">
        <f t="shared" si="21"/>
        <v>3</v>
      </c>
      <c r="AZ8" s="20" t="str">
        <f t="shared" si="22"/>
        <v>A</v>
      </c>
      <c r="BA8" s="21">
        <f t="shared" si="23"/>
        <v>4</v>
      </c>
      <c r="BB8" s="22">
        <f t="shared" si="28"/>
        <v>3.57</v>
      </c>
      <c r="BC8" s="22">
        <f t="shared" si="29"/>
        <v>21</v>
      </c>
      <c r="BD8" s="22">
        <f t="shared" si="30"/>
        <v>3.57</v>
      </c>
      <c r="BE8" s="22" t="str">
        <f t="shared" si="24"/>
        <v>Giái</v>
      </c>
      <c r="BF8" s="23">
        <f t="shared" si="25"/>
        <v>8.5</v>
      </c>
      <c r="BG8" s="24" t="str">
        <f t="shared" si="26"/>
        <v>Giỏi</v>
      </c>
    </row>
    <row r="9" spans="1:59" ht="19.5" customHeight="1">
      <c r="A9" s="17">
        <v>4</v>
      </c>
      <c r="B9" s="46" t="s">
        <v>79</v>
      </c>
      <c r="C9" s="70" t="s">
        <v>13</v>
      </c>
      <c r="D9" s="60">
        <v>35547</v>
      </c>
      <c r="E9" s="92">
        <v>7</v>
      </c>
      <c r="F9" s="93">
        <v>7</v>
      </c>
      <c r="G9" s="94">
        <v>7</v>
      </c>
      <c r="H9" s="18">
        <f t="shared" si="0"/>
        <v>7</v>
      </c>
      <c r="I9" s="92">
        <v>1.3</v>
      </c>
      <c r="J9" s="93">
        <v>4</v>
      </c>
      <c r="K9" s="94">
        <v>6.5</v>
      </c>
      <c r="L9" s="18">
        <f t="shared" si="1"/>
        <v>5.2</v>
      </c>
      <c r="M9" s="95"/>
      <c r="N9" s="96"/>
      <c r="O9" s="97"/>
      <c r="P9" s="18">
        <f t="shared" si="2"/>
        <v>0</v>
      </c>
      <c r="Q9" s="92">
        <v>4.3</v>
      </c>
      <c r="R9" s="93">
        <v>5</v>
      </c>
      <c r="S9" s="94">
        <v>3.5</v>
      </c>
      <c r="T9" s="18">
        <f t="shared" si="3"/>
        <v>3.8</v>
      </c>
      <c r="U9" s="92">
        <v>7</v>
      </c>
      <c r="V9" s="93">
        <v>7</v>
      </c>
      <c r="W9" s="94">
        <v>6</v>
      </c>
      <c r="X9" s="18">
        <f t="shared" si="4"/>
        <v>6.3</v>
      </c>
      <c r="Y9" s="95"/>
      <c r="Z9" s="96"/>
      <c r="AA9" s="97"/>
      <c r="AB9" s="18">
        <f t="shared" si="5"/>
        <v>0</v>
      </c>
      <c r="AC9" s="92">
        <v>6.9</v>
      </c>
      <c r="AD9" s="93">
        <v>7</v>
      </c>
      <c r="AE9" s="94">
        <v>7.5</v>
      </c>
      <c r="AF9" s="18">
        <f t="shared" si="6"/>
        <v>7.3</v>
      </c>
      <c r="AG9" s="95"/>
      <c r="AH9" s="96"/>
      <c r="AI9" s="97"/>
      <c r="AJ9" s="18">
        <f t="shared" si="7"/>
        <v>0</v>
      </c>
      <c r="AK9" s="19">
        <f t="shared" si="27"/>
        <v>3.8</v>
      </c>
      <c r="AL9" s="20" t="str">
        <f t="shared" si="8"/>
        <v>B</v>
      </c>
      <c r="AM9" s="21">
        <f t="shared" si="9"/>
        <v>3</v>
      </c>
      <c r="AN9" s="20" t="str">
        <f t="shared" si="10"/>
        <v>D</v>
      </c>
      <c r="AO9" s="21">
        <f t="shared" si="11"/>
        <v>1</v>
      </c>
      <c r="AP9" s="20" t="str">
        <f t="shared" si="12"/>
        <v>F0</v>
      </c>
      <c r="AQ9" s="21">
        <f t="shared" si="13"/>
        <v>0</v>
      </c>
      <c r="AR9" s="20" t="str">
        <f t="shared" si="14"/>
        <v>F</v>
      </c>
      <c r="AS9" s="21">
        <f t="shared" si="15"/>
        <v>0</v>
      </c>
      <c r="AT9" s="20" t="str">
        <f t="shared" si="16"/>
        <v>C</v>
      </c>
      <c r="AU9" s="21">
        <f t="shared" si="17"/>
        <v>2</v>
      </c>
      <c r="AV9" s="20" t="str">
        <f t="shared" si="18"/>
        <v>F0</v>
      </c>
      <c r="AW9" s="21">
        <f t="shared" si="19"/>
        <v>0</v>
      </c>
      <c r="AX9" s="20" t="str">
        <f t="shared" si="20"/>
        <v>B</v>
      </c>
      <c r="AY9" s="21">
        <f t="shared" si="21"/>
        <v>3</v>
      </c>
      <c r="AZ9" s="20" t="str">
        <f t="shared" si="22"/>
        <v>F0</v>
      </c>
      <c r="BA9" s="21">
        <f t="shared" si="23"/>
        <v>0</v>
      </c>
      <c r="BB9" s="22">
        <f t="shared" si="28"/>
        <v>1.05</v>
      </c>
      <c r="BC9" s="22">
        <f t="shared" si="29"/>
        <v>11</v>
      </c>
      <c r="BD9" s="22">
        <f t="shared" si="30"/>
        <v>2</v>
      </c>
      <c r="BE9" s="22" t="str">
        <f t="shared" si="24"/>
        <v>Trung b×nh</v>
      </c>
      <c r="BF9" s="23">
        <f t="shared" si="25"/>
        <v>4.357142857142857</v>
      </c>
      <c r="BG9" s="24" t="str">
        <f t="shared" si="26"/>
        <v>YK</v>
      </c>
    </row>
    <row r="10" spans="1:59" ht="19.5" customHeight="1">
      <c r="A10" s="25">
        <v>5</v>
      </c>
      <c r="B10" s="46" t="s">
        <v>80</v>
      </c>
      <c r="C10" s="55" t="s">
        <v>13</v>
      </c>
      <c r="D10" s="60">
        <v>35536</v>
      </c>
      <c r="E10" s="92">
        <v>7</v>
      </c>
      <c r="F10" s="93">
        <v>8</v>
      </c>
      <c r="G10" s="94">
        <v>6</v>
      </c>
      <c r="H10" s="18">
        <f t="shared" si="0"/>
        <v>6.4</v>
      </c>
      <c r="I10" s="92">
        <v>5.7</v>
      </c>
      <c r="J10" s="93">
        <v>6</v>
      </c>
      <c r="K10" s="94">
        <v>5.5</v>
      </c>
      <c r="L10" s="18">
        <f t="shared" si="1"/>
        <v>5.6</v>
      </c>
      <c r="M10" s="92">
        <v>5</v>
      </c>
      <c r="N10" s="93">
        <v>6</v>
      </c>
      <c r="O10" s="94">
        <v>5.5</v>
      </c>
      <c r="P10" s="18">
        <f t="shared" si="2"/>
        <v>5.5</v>
      </c>
      <c r="Q10" s="92">
        <v>3.7</v>
      </c>
      <c r="R10" s="93">
        <v>6</v>
      </c>
      <c r="S10" s="94">
        <v>5</v>
      </c>
      <c r="T10" s="18">
        <f t="shared" si="3"/>
        <v>4.8</v>
      </c>
      <c r="U10" s="92">
        <v>6</v>
      </c>
      <c r="V10" s="93">
        <v>7</v>
      </c>
      <c r="W10" s="94">
        <v>7</v>
      </c>
      <c r="X10" s="18">
        <f t="shared" si="4"/>
        <v>6.8</v>
      </c>
      <c r="Y10" s="92">
        <v>5.5</v>
      </c>
      <c r="Z10" s="93">
        <v>9</v>
      </c>
      <c r="AA10" s="94">
        <v>3</v>
      </c>
      <c r="AB10" s="18">
        <f t="shared" si="5"/>
        <v>4.1</v>
      </c>
      <c r="AC10" s="92">
        <v>7.8</v>
      </c>
      <c r="AD10" s="93">
        <v>8</v>
      </c>
      <c r="AE10" s="94">
        <v>5.5</v>
      </c>
      <c r="AF10" s="18">
        <f t="shared" si="6"/>
        <v>6.2</v>
      </c>
      <c r="AG10" s="92">
        <v>6.5</v>
      </c>
      <c r="AH10" s="93">
        <v>8</v>
      </c>
      <c r="AI10" s="94">
        <v>7</v>
      </c>
      <c r="AJ10" s="18">
        <f t="shared" si="7"/>
        <v>7</v>
      </c>
      <c r="AK10" s="19">
        <f t="shared" si="27"/>
        <v>5.7</v>
      </c>
      <c r="AL10" s="20" t="str">
        <f t="shared" si="8"/>
        <v>C</v>
      </c>
      <c r="AM10" s="21">
        <f t="shared" si="9"/>
        <v>2</v>
      </c>
      <c r="AN10" s="20" t="str">
        <f t="shared" si="10"/>
        <v>C</v>
      </c>
      <c r="AO10" s="21">
        <f t="shared" si="11"/>
        <v>2</v>
      </c>
      <c r="AP10" s="20" t="str">
        <f t="shared" si="12"/>
        <v>C</v>
      </c>
      <c r="AQ10" s="21">
        <f t="shared" si="13"/>
        <v>2</v>
      </c>
      <c r="AR10" s="20" t="str">
        <f t="shared" si="14"/>
        <v>D</v>
      </c>
      <c r="AS10" s="21">
        <f t="shared" si="15"/>
        <v>1</v>
      </c>
      <c r="AT10" s="20" t="str">
        <f t="shared" si="16"/>
        <v>C</v>
      </c>
      <c r="AU10" s="21">
        <f t="shared" si="17"/>
        <v>2</v>
      </c>
      <c r="AV10" s="20" t="str">
        <f t="shared" si="18"/>
        <v>D</v>
      </c>
      <c r="AW10" s="21">
        <f t="shared" si="19"/>
        <v>1</v>
      </c>
      <c r="AX10" s="20" t="str">
        <f t="shared" si="20"/>
        <v>C</v>
      </c>
      <c r="AY10" s="21">
        <f t="shared" si="21"/>
        <v>2</v>
      </c>
      <c r="AZ10" s="20" t="str">
        <f t="shared" si="22"/>
        <v>B</v>
      </c>
      <c r="BA10" s="21">
        <f t="shared" si="23"/>
        <v>3</v>
      </c>
      <c r="BB10" s="22">
        <f t="shared" si="28"/>
        <v>1.81</v>
      </c>
      <c r="BC10" s="22">
        <f t="shared" si="29"/>
        <v>21</v>
      </c>
      <c r="BD10" s="22">
        <f t="shared" si="30"/>
        <v>1.81</v>
      </c>
      <c r="BE10" s="22" t="str">
        <f t="shared" si="24"/>
        <v>Trung b×nh yÕu</v>
      </c>
      <c r="BF10" s="23">
        <f t="shared" si="25"/>
        <v>5.357142857142857</v>
      </c>
      <c r="BG10" s="24" t="str">
        <f t="shared" si="26"/>
        <v>TB</v>
      </c>
    </row>
    <row r="11" spans="1:59" ht="19.5" customHeight="1">
      <c r="A11" s="17">
        <v>6</v>
      </c>
      <c r="B11" s="45" t="s">
        <v>81</v>
      </c>
      <c r="C11" s="53" t="s">
        <v>13</v>
      </c>
      <c r="D11" s="36">
        <v>35434</v>
      </c>
      <c r="E11" s="95"/>
      <c r="F11" s="96"/>
      <c r="G11" s="97"/>
      <c r="H11" s="18">
        <f t="shared" si="0"/>
        <v>0</v>
      </c>
      <c r="I11" s="95"/>
      <c r="J11" s="96"/>
      <c r="K11" s="97"/>
      <c r="L11" s="18">
        <f t="shared" si="1"/>
        <v>0</v>
      </c>
      <c r="M11" s="95"/>
      <c r="N11" s="96"/>
      <c r="O11" s="97"/>
      <c r="P11" s="18">
        <f t="shared" si="2"/>
        <v>0</v>
      </c>
      <c r="Q11" s="95"/>
      <c r="R11" s="96"/>
      <c r="S11" s="97"/>
      <c r="T11" s="18">
        <f t="shared" si="3"/>
        <v>0</v>
      </c>
      <c r="U11" s="92">
        <v>4</v>
      </c>
      <c r="V11" s="93">
        <v>4</v>
      </c>
      <c r="W11" s="94">
        <v>0</v>
      </c>
      <c r="X11" s="18">
        <f t="shared" si="4"/>
        <v>1.2</v>
      </c>
      <c r="Y11" s="95"/>
      <c r="Z11" s="96"/>
      <c r="AA11" s="97"/>
      <c r="AB11" s="18">
        <f t="shared" si="5"/>
        <v>0</v>
      </c>
      <c r="AC11" s="95"/>
      <c r="AD11" s="96"/>
      <c r="AE11" s="97"/>
      <c r="AF11" s="18">
        <f t="shared" si="6"/>
        <v>0</v>
      </c>
      <c r="AG11" s="95"/>
      <c r="AH11" s="96"/>
      <c r="AI11" s="97"/>
      <c r="AJ11" s="18">
        <f t="shared" si="7"/>
        <v>0</v>
      </c>
      <c r="AK11" s="19">
        <f t="shared" si="27"/>
        <v>0.17</v>
      </c>
      <c r="AL11" s="20" t="str">
        <f t="shared" si="8"/>
        <v>F0</v>
      </c>
      <c r="AM11" s="21">
        <f t="shared" si="9"/>
        <v>0</v>
      </c>
      <c r="AN11" s="20" t="str">
        <f t="shared" si="10"/>
        <v>F0</v>
      </c>
      <c r="AO11" s="21">
        <f t="shared" si="11"/>
        <v>0</v>
      </c>
      <c r="AP11" s="20" t="str">
        <f t="shared" si="12"/>
        <v>F0</v>
      </c>
      <c r="AQ11" s="21">
        <f t="shared" si="13"/>
        <v>0</v>
      </c>
      <c r="AR11" s="20" t="str">
        <f t="shared" si="14"/>
        <v>F0</v>
      </c>
      <c r="AS11" s="21">
        <f t="shared" si="15"/>
        <v>0</v>
      </c>
      <c r="AT11" s="20" t="str">
        <f t="shared" si="16"/>
        <v>F</v>
      </c>
      <c r="AU11" s="21">
        <f t="shared" si="17"/>
        <v>0</v>
      </c>
      <c r="AV11" s="20" t="str">
        <f t="shared" si="18"/>
        <v>F0</v>
      </c>
      <c r="AW11" s="21">
        <f t="shared" si="19"/>
        <v>0</v>
      </c>
      <c r="AX11" s="20" t="str">
        <f t="shared" si="20"/>
        <v>F0</v>
      </c>
      <c r="AY11" s="21">
        <f t="shared" si="21"/>
        <v>0</v>
      </c>
      <c r="AZ11" s="20" t="str">
        <f t="shared" si="22"/>
        <v>F0</v>
      </c>
      <c r="BA11" s="21">
        <f t="shared" si="23"/>
        <v>0</v>
      </c>
      <c r="BB11" s="22">
        <f t="shared" si="28"/>
        <v>0</v>
      </c>
      <c r="BC11" s="22">
        <f t="shared" si="29"/>
        <v>0</v>
      </c>
      <c r="BD11" s="22" t="e">
        <f t="shared" si="30"/>
        <v>#DIV/0!</v>
      </c>
      <c r="BE11" s="22" t="e">
        <f t="shared" si="24"/>
        <v>#DIV/0!</v>
      </c>
      <c r="BF11" s="23">
        <f t="shared" si="25"/>
        <v>0</v>
      </c>
      <c r="BG11" s="24" t="str">
        <f t="shared" si="26"/>
        <v>YK</v>
      </c>
    </row>
    <row r="12" spans="1:59" ht="19.5" customHeight="1">
      <c r="A12" s="17">
        <v>7</v>
      </c>
      <c r="B12" s="45" t="s">
        <v>81</v>
      </c>
      <c r="C12" s="55" t="s">
        <v>13</v>
      </c>
      <c r="D12" s="60">
        <v>35516</v>
      </c>
      <c r="E12" s="92">
        <v>7</v>
      </c>
      <c r="F12" s="93">
        <v>8</v>
      </c>
      <c r="G12" s="94">
        <v>9</v>
      </c>
      <c r="H12" s="18">
        <f t="shared" si="0"/>
        <v>8.5</v>
      </c>
      <c r="I12" s="92">
        <v>7.2</v>
      </c>
      <c r="J12" s="93">
        <v>8</v>
      </c>
      <c r="K12" s="94">
        <v>6</v>
      </c>
      <c r="L12" s="18">
        <f t="shared" si="1"/>
        <v>6.4</v>
      </c>
      <c r="M12" s="92">
        <v>5.7</v>
      </c>
      <c r="N12" s="93">
        <v>7</v>
      </c>
      <c r="O12" s="94">
        <v>7</v>
      </c>
      <c r="P12" s="18">
        <f t="shared" si="2"/>
        <v>6.7</v>
      </c>
      <c r="Q12" s="92">
        <v>7</v>
      </c>
      <c r="R12" s="93">
        <v>9</v>
      </c>
      <c r="S12" s="94">
        <v>6.5</v>
      </c>
      <c r="T12" s="18">
        <f t="shared" si="3"/>
        <v>6.9</v>
      </c>
      <c r="U12" s="92">
        <v>8</v>
      </c>
      <c r="V12" s="93">
        <v>9</v>
      </c>
      <c r="W12" s="94">
        <v>9.5</v>
      </c>
      <c r="X12" s="18">
        <f t="shared" si="4"/>
        <v>9.2</v>
      </c>
      <c r="Y12" s="92">
        <v>5.3</v>
      </c>
      <c r="Z12" s="93">
        <v>9</v>
      </c>
      <c r="AA12" s="94">
        <v>3</v>
      </c>
      <c r="AB12" s="18">
        <f t="shared" si="5"/>
        <v>4.1</v>
      </c>
      <c r="AC12" s="92">
        <v>7.8</v>
      </c>
      <c r="AD12" s="93">
        <v>8</v>
      </c>
      <c r="AE12" s="94">
        <v>9</v>
      </c>
      <c r="AF12" s="18">
        <f t="shared" si="6"/>
        <v>8.7</v>
      </c>
      <c r="AG12" s="92">
        <v>7.5</v>
      </c>
      <c r="AH12" s="93">
        <v>9</v>
      </c>
      <c r="AI12" s="94">
        <v>7</v>
      </c>
      <c r="AJ12" s="18">
        <f t="shared" si="7"/>
        <v>7.3</v>
      </c>
      <c r="AK12" s="19">
        <f t="shared" si="27"/>
        <v>7.08</v>
      </c>
      <c r="AL12" s="20" t="str">
        <f t="shared" si="8"/>
        <v>A</v>
      </c>
      <c r="AM12" s="21">
        <f t="shared" si="9"/>
        <v>4</v>
      </c>
      <c r="AN12" s="20" t="str">
        <f t="shared" si="10"/>
        <v>C</v>
      </c>
      <c r="AO12" s="21">
        <f t="shared" si="11"/>
        <v>2</v>
      </c>
      <c r="AP12" s="20" t="str">
        <f t="shared" si="12"/>
        <v>C</v>
      </c>
      <c r="AQ12" s="21">
        <f t="shared" si="13"/>
        <v>2</v>
      </c>
      <c r="AR12" s="20" t="str">
        <f t="shared" si="14"/>
        <v>C</v>
      </c>
      <c r="AS12" s="21">
        <f t="shared" si="15"/>
        <v>2</v>
      </c>
      <c r="AT12" s="20" t="str">
        <f t="shared" si="16"/>
        <v>A</v>
      </c>
      <c r="AU12" s="21">
        <f t="shared" si="17"/>
        <v>4</v>
      </c>
      <c r="AV12" s="20" t="str">
        <f t="shared" si="18"/>
        <v>D</v>
      </c>
      <c r="AW12" s="21">
        <f t="shared" si="19"/>
        <v>1</v>
      </c>
      <c r="AX12" s="20" t="str">
        <f t="shared" si="20"/>
        <v>A</v>
      </c>
      <c r="AY12" s="21">
        <f t="shared" si="21"/>
        <v>4</v>
      </c>
      <c r="AZ12" s="20" t="str">
        <f t="shared" si="22"/>
        <v>B</v>
      </c>
      <c r="BA12" s="21">
        <f t="shared" si="23"/>
        <v>3</v>
      </c>
      <c r="BB12" s="22">
        <f t="shared" si="28"/>
        <v>2.62</v>
      </c>
      <c r="BC12" s="22">
        <f t="shared" si="29"/>
        <v>21</v>
      </c>
      <c r="BD12" s="22">
        <f t="shared" si="30"/>
        <v>2.62</v>
      </c>
      <c r="BE12" s="22" t="str">
        <f>IF(AND(3.6&lt;=BD12,BD12&lt;=4),"XuÊt s¾c",IF(AND(3.2&lt;=BD12,BD12&lt;=3.59),"Giái",IF(AND(2.5&lt;=BD12,BD12&lt;=3.19),"Kh¸",IF(AND(2&lt;=BD12,BD12&lt;=2.49),"Trung b×nh",IF(AND(1&lt;=BD12,BD12&lt;=1.99),"Trung b×nh yÕu","KÐm")))))</f>
        <v>Kh¸</v>
      </c>
      <c r="BF12" s="23">
        <f t="shared" si="25"/>
        <v>7.142857142857143</v>
      </c>
      <c r="BG12" s="24" t="str">
        <f t="shared" si="26"/>
        <v>Khá</v>
      </c>
    </row>
    <row r="13" spans="1:59" ht="19.5" customHeight="1">
      <c r="A13" s="25">
        <v>8</v>
      </c>
      <c r="B13" s="46" t="s">
        <v>82</v>
      </c>
      <c r="C13" s="55" t="s">
        <v>83</v>
      </c>
      <c r="D13" s="60">
        <v>35749</v>
      </c>
      <c r="E13" s="92">
        <v>6.5</v>
      </c>
      <c r="F13" s="93">
        <v>5</v>
      </c>
      <c r="G13" s="94">
        <v>3</v>
      </c>
      <c r="H13" s="18">
        <f t="shared" si="0"/>
        <v>3.9</v>
      </c>
      <c r="I13" s="95"/>
      <c r="J13" s="96"/>
      <c r="K13" s="97"/>
      <c r="L13" s="18">
        <f t="shared" si="1"/>
        <v>0</v>
      </c>
      <c r="M13" s="92">
        <v>4</v>
      </c>
      <c r="N13" s="93">
        <v>4</v>
      </c>
      <c r="O13" s="94">
        <v>0</v>
      </c>
      <c r="P13" s="18">
        <f t="shared" si="2"/>
        <v>1.2</v>
      </c>
      <c r="Q13" s="92">
        <v>4</v>
      </c>
      <c r="R13" s="93">
        <v>5</v>
      </c>
      <c r="S13" s="94">
        <v>5</v>
      </c>
      <c r="T13" s="18">
        <f t="shared" si="3"/>
        <v>4.8</v>
      </c>
      <c r="U13" s="92">
        <v>4.3</v>
      </c>
      <c r="V13" s="93">
        <v>5</v>
      </c>
      <c r="W13" s="94">
        <v>8.5</v>
      </c>
      <c r="X13" s="18">
        <f t="shared" si="4"/>
        <v>7.3</v>
      </c>
      <c r="Y13" s="95"/>
      <c r="Z13" s="96"/>
      <c r="AA13" s="97"/>
      <c r="AB13" s="18">
        <f t="shared" si="5"/>
        <v>0</v>
      </c>
      <c r="AC13" s="92">
        <v>6.9</v>
      </c>
      <c r="AD13" s="93">
        <v>6</v>
      </c>
      <c r="AE13" s="94">
        <v>6</v>
      </c>
      <c r="AF13" s="18">
        <f t="shared" si="6"/>
        <v>6.2</v>
      </c>
      <c r="AG13" s="92">
        <v>5.5</v>
      </c>
      <c r="AH13" s="93">
        <v>5</v>
      </c>
      <c r="AI13" s="94">
        <v>7</v>
      </c>
      <c r="AJ13" s="18">
        <f t="shared" si="7"/>
        <v>6.5</v>
      </c>
      <c r="AK13" s="19">
        <f t="shared" si="27"/>
        <v>3.42</v>
      </c>
      <c r="AL13" s="20" t="str">
        <f>IF(AND(8.5&lt;=H13,H13&lt;=10),"A",IF(AND(7&lt;=H13,H13&lt;=8.4),"B",IF(AND(5.5&lt;=H13,H13&lt;=6.9),"C",IF(AND(4&lt;=H13,H13&lt;=5.4),"D",IF(H13=0,"F0","F")))))</f>
        <v>F</v>
      </c>
      <c r="AM13" s="21">
        <f>IF(AND(8.5&lt;=H13,H13&lt;=10),4,IF(AND(7&lt;=H13,H13&lt;=8.4),3,IF(AND(5.5&lt;=H13,H13&lt;=6.9),2,IF(AND(4&lt;=H13,H13&lt;=5.4),1,0))))</f>
        <v>0</v>
      </c>
      <c r="AN13" s="20" t="str">
        <f>IF(AND(8.5&lt;=L13,L13&lt;=10),"A",IF(AND(7&lt;=L13,L13&lt;=8.4),"B",IF(AND(5.5&lt;=L13,L13&lt;=6.9),"C",IF(AND(4&lt;=L13,L13&lt;=5.4),"D",IF(L13=0,"F0","F")))))</f>
        <v>F0</v>
      </c>
      <c r="AO13" s="21">
        <f>IF(AND(8.5&lt;=L13,L13&lt;=10),4,IF(AND(7&lt;=L13,L13&lt;=8.4),3,IF(AND(5.5&lt;=L13,L13&lt;=6.9),2,IF(AND(4&lt;=L13,L13&lt;=5.4),1,0))))</f>
        <v>0</v>
      </c>
      <c r="AP13" s="20" t="str">
        <f>IF(AND(8.5&lt;=P13,P13&lt;=10),"A",IF(AND(7&lt;=P13,P13&lt;=8.4),"B",IF(AND(5.5&lt;=P13,P13&lt;=6.9),"C",IF(AND(4&lt;=P13,P13&lt;=5.4),"D",IF(P13=0,"F0","F")))))</f>
        <v>F</v>
      </c>
      <c r="AQ13" s="21">
        <f>IF(AND(8.5&lt;=P13,P13&lt;=10),4,IF(AND(7&lt;=P13,P13&lt;=8.4),3,IF(AND(5.5&lt;=P13,P13&lt;=6.9),2,IF(AND(4&lt;=P13,P13&lt;=5.4),1,0))))</f>
        <v>0</v>
      </c>
      <c r="AR13" s="20" t="str">
        <f>IF(AND(8.5&lt;=T13,T13&lt;=10),"A",IF(AND(7&lt;=T13,T13&lt;=8.4),"B",IF(AND(5.5&lt;=T13,T13&lt;=6.9),"C",IF(AND(4&lt;=T13,T13&lt;=5.4),"D",IF(T13=0,"F0","F")))))</f>
        <v>D</v>
      </c>
      <c r="AS13" s="21">
        <f>IF(AND(8.5&lt;=T13,T13&lt;=10),4,IF(AND(7&lt;=T13,T13&lt;=8.4),3,IF(AND(5.5&lt;=T13,T13&lt;=6.9),2,IF(AND(4&lt;=T13,T13&lt;=5.4),1,0))))</f>
        <v>1</v>
      </c>
      <c r="AT13" s="20" t="str">
        <f>IF(AND(8.5&lt;=X13,X13&lt;=10),"A",IF(AND(7&lt;=X13,X13&lt;=8.4),"B",IF(AND(5.5&lt;=X13,X13&lt;=6.9),"C",IF(AND(4&lt;=X13,X13&lt;=5.4),"D",IF(X13=0,"F0","F")))))</f>
        <v>B</v>
      </c>
      <c r="AU13" s="21">
        <f>IF(AND(8.5&lt;=X13,X13&lt;=10),4,IF(AND(7&lt;=X13,X13&lt;=8.4),3,IF(AND(5.5&lt;=X13,X13&lt;=6.9),2,IF(AND(4&lt;=X13,X13&lt;=5.4),1,0))))</f>
        <v>3</v>
      </c>
      <c r="AV13" s="20" t="str">
        <f>IF(AND(8.5&lt;=AB13,AB13&lt;=10),"A",IF(AND(7&lt;=AB13,AB13&lt;=8.4),"B",IF(AND(5.5&lt;=AB13,AB13&lt;=6.9),"C",IF(AND(4&lt;=AB13,AB13&lt;=5.4),"D",IF(AB13=0,"F0","F")))))</f>
        <v>F0</v>
      </c>
      <c r="AW13" s="21">
        <f>IF(AND(8.5&lt;=AB13,AB13&lt;=10),4,IF(AND(7&lt;=AB13,AB13&lt;=8.4),3,IF(AND(5.5&lt;=AB13,AB13&lt;=6.9),2,IF(AND(4&lt;=AB13,AB13&lt;=5.4),1,0))))</f>
        <v>0</v>
      </c>
      <c r="AX13" s="20" t="str">
        <f>IF(AND(8.5&lt;=AF13,AF13&lt;=10),"A",IF(AND(7&lt;=AF13,AF13&lt;=8.4),"B",IF(AND(5.5&lt;=AF13,AF13&lt;=6.9),"C",IF(AND(4&lt;=AF13,AF13&lt;=5.4),"D",IF(AF13=0,"F0","F")))))</f>
        <v>C</v>
      </c>
      <c r="AY13" s="21">
        <f>IF(AND(8.5&lt;=AF13,AF13&lt;=10),4,IF(AND(7&lt;=AF13,AF13&lt;=8.4),3,IF(AND(5.5&lt;=AF13,AF13&lt;=6.9),2,IF(AND(4&lt;=AF13,AF13&lt;=5.4),1,0))))</f>
        <v>2</v>
      </c>
      <c r="AZ13" s="20" t="str">
        <f>IF(AND(8.5&lt;=AJ13,AJ13&lt;=10),"A",IF(AND(7&lt;=AJ13,AJ13&lt;=8.4),"B",IF(AND(5.5&lt;=AJ13,AJ13&lt;=6.9),"C",IF(AND(4&lt;=AJ13,AJ13&lt;=5.4),"D",IF(AJ13=0,"F0","F")))))</f>
        <v>C</v>
      </c>
      <c r="BA13" s="21">
        <f>IF(AND(8.5&lt;=AJ13,AJ13&lt;=10),4,IF(AND(7&lt;=AJ13,AJ13&lt;=8.4),3,IF(AND(5.5&lt;=AJ13,AJ13&lt;=6.9),2,IF(AND(4&lt;=AJ13,AJ13&lt;=5.4),1,0))))</f>
        <v>2</v>
      </c>
      <c r="BB13" s="22">
        <f t="shared" si="28"/>
        <v>0.95</v>
      </c>
      <c r="BC13" s="22">
        <f t="shared" si="29"/>
        <v>10</v>
      </c>
      <c r="BD13" s="22">
        <f t="shared" si="30"/>
        <v>2</v>
      </c>
      <c r="BE13" s="22" t="str">
        <f>IF(AND(3.6&lt;=BD13,BD13&lt;=4),"XuÊt s¾c",IF(AND(3.2&lt;=BD13,BD13&lt;=3.59),"Giái",IF(AND(2.5&lt;=BD13,BD13&lt;=3.19),"Kh¸",IF(AND(2&lt;=BD13,BD13&lt;=2.49),"Trung b×nh",IF(AND(1&lt;=BD13,BD13&lt;=1.99),"Trung b×nh yÕu","KÐm")))))</f>
        <v>Trung b×nh</v>
      </c>
      <c r="BF13" s="23">
        <f t="shared" si="25"/>
        <v>3.2142857142857144</v>
      </c>
      <c r="BG13" s="24" t="str">
        <f t="shared" si="26"/>
        <v>YK</v>
      </c>
    </row>
    <row r="14" spans="1:59" ht="19.5" customHeight="1">
      <c r="A14" s="17">
        <v>9</v>
      </c>
      <c r="B14" s="61" t="s">
        <v>84</v>
      </c>
      <c r="C14" s="55" t="s">
        <v>85</v>
      </c>
      <c r="D14" s="48">
        <v>35725</v>
      </c>
      <c r="E14" s="95"/>
      <c r="F14" s="96"/>
      <c r="G14" s="97"/>
      <c r="H14" s="18">
        <f t="shared" si="0"/>
        <v>0</v>
      </c>
      <c r="I14" s="95"/>
      <c r="J14" s="96"/>
      <c r="K14" s="97"/>
      <c r="L14" s="18">
        <f>ROUND((I14*0.2+J14*0.1+K14*0.7),1)</f>
        <v>0</v>
      </c>
      <c r="M14" s="95"/>
      <c r="N14" s="96"/>
      <c r="O14" s="97"/>
      <c r="P14" s="18">
        <f>ROUND((M14*0.2+N14*0.1+O14*0.7),1)</f>
        <v>0</v>
      </c>
      <c r="Q14" s="95"/>
      <c r="R14" s="96"/>
      <c r="S14" s="97"/>
      <c r="T14" s="18">
        <f t="shared" si="3"/>
        <v>0</v>
      </c>
      <c r="U14" s="92">
        <v>4.3</v>
      </c>
      <c r="V14" s="93">
        <v>4</v>
      </c>
      <c r="W14" s="94">
        <v>0</v>
      </c>
      <c r="X14" s="18">
        <f>ROUND((U14*0.2+V14*0.1+W14*0.7),1)</f>
        <v>1.3</v>
      </c>
      <c r="Y14" s="95"/>
      <c r="Z14" s="96"/>
      <c r="AA14" s="97"/>
      <c r="AB14" s="18">
        <f>ROUND((Y14*0.2+Z14*0.1+AA14*0.7),1)</f>
        <v>0</v>
      </c>
      <c r="AC14" s="95"/>
      <c r="AD14" s="96"/>
      <c r="AE14" s="97"/>
      <c r="AF14" s="18">
        <f>ROUND((AC14*0.2+AD14*0.1+AE14*0.7),1)</f>
        <v>0</v>
      </c>
      <c r="AG14" s="95"/>
      <c r="AH14" s="96"/>
      <c r="AI14" s="97"/>
      <c r="AJ14" s="18">
        <f>ROUND((AG14*0.2+AH14*0.1+AI14*0.7),1)</f>
        <v>0</v>
      </c>
      <c r="AK14" s="19">
        <f t="shared" si="27"/>
        <v>0.19</v>
      </c>
      <c r="AL14" s="20" t="str">
        <f>IF(AND(8.5&lt;=H14,H14&lt;=10),"A",IF(AND(7&lt;=H14,H14&lt;=8.4),"B",IF(AND(5.5&lt;=H14,H14&lt;=6.9),"C",IF(AND(4&lt;=H14,H14&lt;=5.4),"D",IF(H14=0,"F0","F")))))</f>
        <v>F0</v>
      </c>
      <c r="AM14" s="21">
        <f>IF(AND(8.5&lt;=H14,H14&lt;=10),4,IF(AND(7&lt;=H14,H14&lt;=8.4),3,IF(AND(5.5&lt;=H14,H14&lt;=6.9),2,IF(AND(4&lt;=H14,H14&lt;=5.4),1,0))))</f>
        <v>0</v>
      </c>
      <c r="AN14" s="20" t="str">
        <f>IF(AND(8.5&lt;=L14,L14&lt;=10),"A",IF(AND(7&lt;=L14,L14&lt;=8.4),"B",IF(AND(5.5&lt;=L14,L14&lt;=6.9),"C",IF(AND(4&lt;=L14,L14&lt;=5.4),"D",IF(L14=0,"F0","F")))))</f>
        <v>F0</v>
      </c>
      <c r="AO14" s="21">
        <f>IF(AND(8.5&lt;=L14,L14&lt;=10),4,IF(AND(7&lt;=L14,L14&lt;=8.4),3,IF(AND(5.5&lt;=L14,L14&lt;=6.9),2,IF(AND(4&lt;=L14,L14&lt;=5.4),1,0))))</f>
        <v>0</v>
      </c>
      <c r="AP14" s="20" t="str">
        <f>IF(AND(8.5&lt;=P14,P14&lt;=10),"A",IF(AND(7&lt;=P14,P14&lt;=8.4),"B",IF(AND(5.5&lt;=P14,P14&lt;=6.9),"C",IF(AND(4&lt;=P14,P14&lt;=5.4),"D",IF(P14=0,"F0","F")))))</f>
        <v>F0</v>
      </c>
      <c r="AQ14" s="21">
        <f>IF(AND(8.5&lt;=P14,P14&lt;=10),4,IF(AND(7&lt;=P14,P14&lt;=8.4),3,IF(AND(5.5&lt;=P14,P14&lt;=6.9),2,IF(AND(4&lt;=P14,P14&lt;=5.4),1,0))))</f>
        <v>0</v>
      </c>
      <c r="AR14" s="20" t="str">
        <f>IF(AND(8.5&lt;=T14,T14&lt;=10),"A",IF(AND(7&lt;=T14,T14&lt;=8.4),"B",IF(AND(5.5&lt;=T14,T14&lt;=6.9),"C",IF(AND(4&lt;=T14,T14&lt;=5.4),"D",IF(T14=0,"F0","F")))))</f>
        <v>F0</v>
      </c>
      <c r="AS14" s="21">
        <f>IF(AND(8.5&lt;=T14,T14&lt;=10),4,IF(AND(7&lt;=T14,T14&lt;=8.4),3,IF(AND(5.5&lt;=T14,T14&lt;=6.9),2,IF(AND(4&lt;=T14,T14&lt;=5.4),1,0))))</f>
        <v>0</v>
      </c>
      <c r="AT14" s="20" t="str">
        <f>IF(AND(8.5&lt;=X14,X14&lt;=10),"A",IF(AND(7&lt;=X14,X14&lt;=8.4),"B",IF(AND(5.5&lt;=X14,X14&lt;=6.9),"C",IF(AND(4&lt;=X14,X14&lt;=5.4),"D",IF(X14=0,"F0","F")))))</f>
        <v>F</v>
      </c>
      <c r="AU14" s="21">
        <f>IF(AND(8.5&lt;=X14,X14&lt;=10),4,IF(AND(7&lt;=X14,X14&lt;=8.4),3,IF(AND(5.5&lt;=X14,X14&lt;=6.9),2,IF(AND(4&lt;=X14,X14&lt;=5.4),1,0))))</f>
        <v>0</v>
      </c>
      <c r="AV14" s="20" t="str">
        <f>IF(AND(8.5&lt;=AB14,AB14&lt;=10),"A",IF(AND(7&lt;=AB14,AB14&lt;=8.4),"B",IF(AND(5.5&lt;=AB14,AB14&lt;=6.9),"C",IF(AND(4&lt;=AB14,AB14&lt;=5.4),"D",IF(AB14=0,"F0","F")))))</f>
        <v>F0</v>
      </c>
      <c r="AW14" s="21">
        <f>IF(AND(8.5&lt;=AB14,AB14&lt;=10),4,IF(AND(7&lt;=AB14,AB14&lt;=8.4),3,IF(AND(5.5&lt;=AB14,AB14&lt;=6.9),2,IF(AND(4&lt;=AB14,AB14&lt;=5.4),1,0))))</f>
        <v>0</v>
      </c>
      <c r="AX14" s="20" t="str">
        <f>IF(AND(8.5&lt;=AF14,AF14&lt;=10),"A",IF(AND(7&lt;=AF14,AF14&lt;=8.4),"B",IF(AND(5.5&lt;=AF14,AF14&lt;=6.9),"C",IF(AND(4&lt;=AF14,AF14&lt;=5.4),"D",IF(AF14=0,"F0","F")))))</f>
        <v>F0</v>
      </c>
      <c r="AY14" s="21">
        <f>IF(AND(8.5&lt;=AF14,AF14&lt;=10),4,IF(AND(7&lt;=AF14,AF14&lt;=8.4),3,IF(AND(5.5&lt;=AF14,AF14&lt;=6.9),2,IF(AND(4&lt;=AF14,AF14&lt;=5.4),1,0))))</f>
        <v>0</v>
      </c>
      <c r="AZ14" s="20" t="str">
        <f>IF(AND(8.5&lt;=AJ14,AJ14&lt;=10),"A",IF(AND(7&lt;=AJ14,AJ14&lt;=8.4),"B",IF(AND(5.5&lt;=AJ14,AJ14&lt;=6.9),"C",IF(AND(4&lt;=AJ14,AJ14&lt;=5.4),"D",IF(AJ14=0,"F0","F")))))</f>
        <v>F0</v>
      </c>
      <c r="BA14" s="21">
        <f>IF(AND(8.5&lt;=AJ14,AJ14&lt;=10),4,IF(AND(7&lt;=AJ14,AJ14&lt;=8.4),3,IF(AND(5.5&lt;=AJ14,AJ14&lt;=6.9),2,IF(AND(4&lt;=AJ14,AJ14&lt;=5.4),1,0))))</f>
        <v>0</v>
      </c>
      <c r="BB14" s="22">
        <f t="shared" si="28"/>
        <v>0</v>
      </c>
      <c r="BC14" s="22">
        <f t="shared" si="29"/>
        <v>0</v>
      </c>
      <c r="BD14" s="22" t="e">
        <f t="shared" si="30"/>
        <v>#DIV/0!</v>
      </c>
      <c r="BE14" s="22" t="e">
        <f t="shared" si="24"/>
        <v>#DIV/0!</v>
      </c>
      <c r="BF14" s="23">
        <f t="shared" si="25"/>
        <v>0</v>
      </c>
      <c r="BG14" s="24" t="str">
        <f t="shared" si="26"/>
        <v>YK</v>
      </c>
    </row>
    <row r="15" spans="1:59" ht="19.5" customHeight="1">
      <c r="A15" s="17">
        <v>10</v>
      </c>
      <c r="B15" s="61" t="s">
        <v>25</v>
      </c>
      <c r="C15" s="55" t="s">
        <v>86</v>
      </c>
      <c r="D15" s="48">
        <v>35573</v>
      </c>
      <c r="E15" s="92">
        <v>7.5</v>
      </c>
      <c r="F15" s="93">
        <v>7</v>
      </c>
      <c r="G15" s="94">
        <v>8</v>
      </c>
      <c r="H15" s="18">
        <f t="shared" si="0"/>
        <v>7.8</v>
      </c>
      <c r="I15" s="92">
        <v>7.3</v>
      </c>
      <c r="J15" s="93">
        <v>9</v>
      </c>
      <c r="K15" s="94">
        <v>6</v>
      </c>
      <c r="L15" s="18">
        <f t="shared" si="1"/>
        <v>6.6</v>
      </c>
      <c r="M15" s="92">
        <v>5.3</v>
      </c>
      <c r="N15" s="93">
        <v>7</v>
      </c>
      <c r="O15" s="94">
        <v>5</v>
      </c>
      <c r="P15" s="18">
        <f t="shared" si="2"/>
        <v>5.3</v>
      </c>
      <c r="Q15" s="92">
        <v>3.7</v>
      </c>
      <c r="R15" s="93">
        <v>4</v>
      </c>
      <c r="S15" s="94">
        <v>4</v>
      </c>
      <c r="T15" s="18">
        <f t="shared" si="3"/>
        <v>3.9</v>
      </c>
      <c r="U15" s="92">
        <v>6.7</v>
      </c>
      <c r="V15" s="93">
        <v>7</v>
      </c>
      <c r="W15" s="94">
        <v>8</v>
      </c>
      <c r="X15" s="18">
        <f t="shared" si="4"/>
        <v>7.6</v>
      </c>
      <c r="Y15" s="92">
        <v>4</v>
      </c>
      <c r="Z15" s="93">
        <v>9</v>
      </c>
      <c r="AA15" s="94">
        <v>3</v>
      </c>
      <c r="AB15" s="18">
        <f t="shared" si="5"/>
        <v>3.8</v>
      </c>
      <c r="AC15" s="92">
        <v>7.6</v>
      </c>
      <c r="AD15" s="93">
        <v>8</v>
      </c>
      <c r="AE15" s="94">
        <v>5.5</v>
      </c>
      <c r="AF15" s="18">
        <f t="shared" si="6"/>
        <v>6.2</v>
      </c>
      <c r="AG15" s="92">
        <v>7.3</v>
      </c>
      <c r="AH15" s="93">
        <v>8</v>
      </c>
      <c r="AI15" s="94">
        <v>8</v>
      </c>
      <c r="AJ15" s="18">
        <f t="shared" si="7"/>
        <v>7.9</v>
      </c>
      <c r="AK15" s="19">
        <f t="shared" si="27"/>
        <v>6.03</v>
      </c>
      <c r="AL15" s="20" t="str">
        <f t="shared" si="8"/>
        <v>B</v>
      </c>
      <c r="AM15" s="21">
        <f t="shared" si="9"/>
        <v>3</v>
      </c>
      <c r="AN15" s="20" t="str">
        <f t="shared" si="10"/>
        <v>C</v>
      </c>
      <c r="AO15" s="21">
        <f t="shared" si="11"/>
        <v>2</v>
      </c>
      <c r="AP15" s="20" t="str">
        <f t="shared" si="12"/>
        <v>D</v>
      </c>
      <c r="AQ15" s="21">
        <f t="shared" si="13"/>
        <v>1</v>
      </c>
      <c r="AR15" s="20" t="str">
        <f t="shared" si="14"/>
        <v>F</v>
      </c>
      <c r="AS15" s="21">
        <f t="shared" si="15"/>
        <v>0</v>
      </c>
      <c r="AT15" s="20" t="str">
        <f t="shared" si="16"/>
        <v>B</v>
      </c>
      <c r="AU15" s="21">
        <f t="shared" si="17"/>
        <v>3</v>
      </c>
      <c r="AV15" s="20" t="str">
        <f t="shared" si="18"/>
        <v>F</v>
      </c>
      <c r="AW15" s="21">
        <f t="shared" si="19"/>
        <v>0</v>
      </c>
      <c r="AX15" s="20" t="str">
        <f t="shared" si="20"/>
        <v>C</v>
      </c>
      <c r="AY15" s="21">
        <f t="shared" si="21"/>
        <v>2</v>
      </c>
      <c r="AZ15" s="20" t="str">
        <f t="shared" si="22"/>
        <v>B</v>
      </c>
      <c r="BA15" s="21">
        <f t="shared" si="23"/>
        <v>3</v>
      </c>
      <c r="BB15" s="22">
        <f t="shared" si="28"/>
        <v>1.67</v>
      </c>
      <c r="BC15" s="22">
        <f t="shared" si="29"/>
        <v>15</v>
      </c>
      <c r="BD15" s="22">
        <f t="shared" si="30"/>
        <v>2.33</v>
      </c>
      <c r="BE15" s="22" t="str">
        <f t="shared" si="24"/>
        <v>Trung b×nh</v>
      </c>
      <c r="BF15" s="23">
        <f t="shared" si="25"/>
        <v>5.642857142857143</v>
      </c>
      <c r="BG15" s="24" t="str">
        <f t="shared" si="26"/>
        <v>TB</v>
      </c>
    </row>
    <row r="16" spans="1:59" ht="19.5" customHeight="1">
      <c r="A16" s="25">
        <v>11</v>
      </c>
      <c r="B16" s="45" t="s">
        <v>53</v>
      </c>
      <c r="C16" s="53" t="s">
        <v>87</v>
      </c>
      <c r="D16" s="36">
        <v>35638</v>
      </c>
      <c r="E16" s="92">
        <v>7</v>
      </c>
      <c r="F16" s="93">
        <v>7</v>
      </c>
      <c r="G16" s="94">
        <v>7</v>
      </c>
      <c r="H16" s="18">
        <f t="shared" si="0"/>
        <v>7</v>
      </c>
      <c r="I16" s="92">
        <v>6.5</v>
      </c>
      <c r="J16" s="93">
        <v>8</v>
      </c>
      <c r="K16" s="94">
        <v>6</v>
      </c>
      <c r="L16" s="18">
        <f t="shared" si="1"/>
        <v>6.3</v>
      </c>
      <c r="M16" s="92">
        <v>5.3</v>
      </c>
      <c r="N16" s="93">
        <v>7</v>
      </c>
      <c r="O16" s="94">
        <v>5</v>
      </c>
      <c r="P16" s="18">
        <f t="shared" si="2"/>
        <v>5.3</v>
      </c>
      <c r="Q16" s="92">
        <v>6</v>
      </c>
      <c r="R16" s="93">
        <v>7</v>
      </c>
      <c r="S16" s="94">
        <v>4</v>
      </c>
      <c r="T16" s="18">
        <f t="shared" si="3"/>
        <v>4.7</v>
      </c>
      <c r="U16" s="92">
        <v>7.3</v>
      </c>
      <c r="V16" s="93">
        <v>9</v>
      </c>
      <c r="W16" s="94">
        <v>8.5</v>
      </c>
      <c r="X16" s="18">
        <f t="shared" si="4"/>
        <v>8.3</v>
      </c>
      <c r="Y16" s="92">
        <v>5</v>
      </c>
      <c r="Z16" s="93">
        <v>9</v>
      </c>
      <c r="AA16" s="94">
        <v>5</v>
      </c>
      <c r="AB16" s="18">
        <f t="shared" si="5"/>
        <v>5.4</v>
      </c>
      <c r="AC16" s="92">
        <v>7.3</v>
      </c>
      <c r="AD16" s="93">
        <v>7</v>
      </c>
      <c r="AE16" s="94">
        <v>6.5</v>
      </c>
      <c r="AF16" s="18">
        <f t="shared" si="6"/>
        <v>6.7</v>
      </c>
      <c r="AG16" s="92">
        <v>7</v>
      </c>
      <c r="AH16" s="93">
        <v>9</v>
      </c>
      <c r="AI16" s="94">
        <v>7</v>
      </c>
      <c r="AJ16" s="18">
        <f t="shared" si="7"/>
        <v>7.2</v>
      </c>
      <c r="AK16" s="19">
        <f t="shared" si="27"/>
        <v>6.32</v>
      </c>
      <c r="AL16" s="20" t="str">
        <f t="shared" si="8"/>
        <v>B</v>
      </c>
      <c r="AM16" s="21">
        <f t="shared" si="9"/>
        <v>3</v>
      </c>
      <c r="AN16" s="20" t="str">
        <f t="shared" si="10"/>
        <v>C</v>
      </c>
      <c r="AO16" s="21">
        <f t="shared" si="11"/>
        <v>2</v>
      </c>
      <c r="AP16" s="20" t="str">
        <f t="shared" si="12"/>
        <v>D</v>
      </c>
      <c r="AQ16" s="21">
        <f t="shared" si="13"/>
        <v>1</v>
      </c>
      <c r="AR16" s="20" t="str">
        <f t="shared" si="14"/>
        <v>D</v>
      </c>
      <c r="AS16" s="21">
        <f t="shared" si="15"/>
        <v>1</v>
      </c>
      <c r="AT16" s="20" t="str">
        <f t="shared" si="16"/>
        <v>B</v>
      </c>
      <c r="AU16" s="21">
        <f t="shared" si="17"/>
        <v>3</v>
      </c>
      <c r="AV16" s="20" t="str">
        <f t="shared" si="18"/>
        <v>D</v>
      </c>
      <c r="AW16" s="21">
        <f t="shared" si="19"/>
        <v>1</v>
      </c>
      <c r="AX16" s="20" t="str">
        <f t="shared" si="20"/>
        <v>C</v>
      </c>
      <c r="AY16" s="21">
        <f t="shared" si="21"/>
        <v>2</v>
      </c>
      <c r="AZ16" s="20" t="str">
        <f t="shared" si="22"/>
        <v>B</v>
      </c>
      <c r="BA16" s="21">
        <f t="shared" si="23"/>
        <v>3</v>
      </c>
      <c r="BB16" s="22">
        <f t="shared" si="28"/>
        <v>1.95</v>
      </c>
      <c r="BC16" s="22">
        <f t="shared" si="29"/>
        <v>21</v>
      </c>
      <c r="BD16" s="22">
        <f t="shared" si="30"/>
        <v>1.95</v>
      </c>
      <c r="BE16" s="22" t="str">
        <f t="shared" si="24"/>
        <v>Trung b×nh yÕu</v>
      </c>
      <c r="BF16" s="23">
        <f t="shared" si="25"/>
        <v>6</v>
      </c>
      <c r="BG16" s="24" t="str">
        <f t="shared" si="26"/>
        <v>TBK</v>
      </c>
    </row>
    <row r="17" spans="1:59" ht="19.5" customHeight="1">
      <c r="A17" s="17">
        <v>12</v>
      </c>
      <c r="B17" s="45" t="s">
        <v>88</v>
      </c>
      <c r="C17" s="53" t="s">
        <v>14</v>
      </c>
      <c r="D17" s="36">
        <v>35664</v>
      </c>
      <c r="E17" s="92">
        <v>8</v>
      </c>
      <c r="F17" s="93">
        <v>9</v>
      </c>
      <c r="G17" s="94">
        <v>4</v>
      </c>
      <c r="H17" s="18">
        <f t="shared" si="0"/>
        <v>5.3</v>
      </c>
      <c r="I17" s="92">
        <v>4</v>
      </c>
      <c r="J17" s="93">
        <v>5</v>
      </c>
      <c r="K17" s="94">
        <v>5.5</v>
      </c>
      <c r="L17" s="18">
        <f t="shared" si="1"/>
        <v>5.2</v>
      </c>
      <c r="M17" s="92">
        <v>5.3</v>
      </c>
      <c r="N17" s="93">
        <v>7</v>
      </c>
      <c r="O17" s="94">
        <v>4.5</v>
      </c>
      <c r="P17" s="18">
        <f t="shared" si="2"/>
        <v>4.9</v>
      </c>
      <c r="Q17" s="92">
        <v>6.3</v>
      </c>
      <c r="R17" s="93">
        <v>8</v>
      </c>
      <c r="S17" s="94">
        <v>3</v>
      </c>
      <c r="T17" s="18">
        <f t="shared" si="3"/>
        <v>4.2</v>
      </c>
      <c r="U17" s="92">
        <v>5</v>
      </c>
      <c r="V17" s="93">
        <v>6</v>
      </c>
      <c r="W17" s="94">
        <v>8</v>
      </c>
      <c r="X17" s="18">
        <f t="shared" si="4"/>
        <v>7.2</v>
      </c>
      <c r="Y17" s="92">
        <v>3.8</v>
      </c>
      <c r="Z17" s="93">
        <v>6</v>
      </c>
      <c r="AA17" s="94">
        <v>4</v>
      </c>
      <c r="AB17" s="18">
        <f t="shared" si="5"/>
        <v>4.2</v>
      </c>
      <c r="AC17" s="92">
        <v>5.9</v>
      </c>
      <c r="AD17" s="93">
        <v>6</v>
      </c>
      <c r="AE17" s="94">
        <v>6</v>
      </c>
      <c r="AF17" s="18">
        <f t="shared" si="6"/>
        <v>6</v>
      </c>
      <c r="AG17" s="92">
        <v>7</v>
      </c>
      <c r="AH17" s="93">
        <v>7</v>
      </c>
      <c r="AI17" s="94">
        <v>8</v>
      </c>
      <c r="AJ17" s="18">
        <f t="shared" si="7"/>
        <v>7.7</v>
      </c>
      <c r="AK17" s="19">
        <f t="shared" si="27"/>
        <v>5.5</v>
      </c>
      <c r="AL17" s="20" t="str">
        <f t="shared" si="8"/>
        <v>D</v>
      </c>
      <c r="AM17" s="21">
        <f t="shared" si="9"/>
        <v>1</v>
      </c>
      <c r="AN17" s="20" t="str">
        <f t="shared" si="10"/>
        <v>D</v>
      </c>
      <c r="AO17" s="21">
        <f t="shared" si="11"/>
        <v>1</v>
      </c>
      <c r="AP17" s="20" t="str">
        <f t="shared" si="12"/>
        <v>D</v>
      </c>
      <c r="AQ17" s="21">
        <f t="shared" si="13"/>
        <v>1</v>
      </c>
      <c r="AR17" s="20" t="str">
        <f t="shared" si="14"/>
        <v>D</v>
      </c>
      <c r="AS17" s="21">
        <f t="shared" si="15"/>
        <v>1</v>
      </c>
      <c r="AT17" s="20" t="str">
        <f t="shared" si="16"/>
        <v>B</v>
      </c>
      <c r="AU17" s="21">
        <f t="shared" si="17"/>
        <v>3</v>
      </c>
      <c r="AV17" s="20" t="str">
        <f t="shared" si="18"/>
        <v>D</v>
      </c>
      <c r="AW17" s="21">
        <f t="shared" si="19"/>
        <v>1</v>
      </c>
      <c r="AX17" s="20" t="str">
        <f t="shared" si="20"/>
        <v>C</v>
      </c>
      <c r="AY17" s="21">
        <f t="shared" si="21"/>
        <v>2</v>
      </c>
      <c r="AZ17" s="20" t="str">
        <f t="shared" si="22"/>
        <v>B</v>
      </c>
      <c r="BA17" s="21">
        <f t="shared" si="23"/>
        <v>3</v>
      </c>
      <c r="BB17" s="22">
        <f t="shared" si="28"/>
        <v>1.57</v>
      </c>
      <c r="BC17" s="22">
        <f t="shared" si="29"/>
        <v>21</v>
      </c>
      <c r="BD17" s="22">
        <f t="shared" si="30"/>
        <v>1.57</v>
      </c>
      <c r="BE17" s="22" t="str">
        <f t="shared" si="24"/>
        <v>Trung b×nh yÕu</v>
      </c>
      <c r="BF17" s="23">
        <f t="shared" si="25"/>
        <v>5</v>
      </c>
      <c r="BG17" s="24" t="str">
        <f t="shared" si="26"/>
        <v>TB</v>
      </c>
    </row>
    <row r="18" spans="1:59" ht="19.5" customHeight="1">
      <c r="A18" s="17">
        <v>13</v>
      </c>
      <c r="B18" s="38" t="s">
        <v>89</v>
      </c>
      <c r="C18" s="53" t="s">
        <v>27</v>
      </c>
      <c r="D18" s="39">
        <v>35465</v>
      </c>
      <c r="E18" s="92">
        <v>7.5</v>
      </c>
      <c r="F18" s="93">
        <v>9</v>
      </c>
      <c r="G18" s="94">
        <v>7</v>
      </c>
      <c r="H18" s="18">
        <f t="shared" si="0"/>
        <v>7.3</v>
      </c>
      <c r="I18" s="92">
        <v>5.7</v>
      </c>
      <c r="J18" s="93">
        <v>7</v>
      </c>
      <c r="K18" s="94">
        <v>3</v>
      </c>
      <c r="L18" s="18">
        <f t="shared" si="1"/>
        <v>3.9</v>
      </c>
      <c r="M18" s="92">
        <v>5</v>
      </c>
      <c r="N18" s="93">
        <v>6</v>
      </c>
      <c r="O18" s="94">
        <v>2</v>
      </c>
      <c r="P18" s="18">
        <f t="shared" si="2"/>
        <v>3</v>
      </c>
      <c r="Q18" s="92">
        <v>5.7</v>
      </c>
      <c r="R18" s="93">
        <v>7</v>
      </c>
      <c r="S18" s="94">
        <v>4</v>
      </c>
      <c r="T18" s="18">
        <f t="shared" si="3"/>
        <v>4.6</v>
      </c>
      <c r="U18" s="92">
        <v>5.3</v>
      </c>
      <c r="V18" s="93">
        <v>7</v>
      </c>
      <c r="W18" s="94">
        <v>7.5</v>
      </c>
      <c r="X18" s="18">
        <f t="shared" si="4"/>
        <v>7</v>
      </c>
      <c r="Y18" s="92">
        <v>5.3</v>
      </c>
      <c r="Z18" s="93">
        <v>9</v>
      </c>
      <c r="AA18" s="94">
        <v>5</v>
      </c>
      <c r="AB18" s="18">
        <f t="shared" si="5"/>
        <v>5.5</v>
      </c>
      <c r="AC18" s="92">
        <v>7.3</v>
      </c>
      <c r="AD18" s="93">
        <v>7</v>
      </c>
      <c r="AE18" s="94">
        <v>5</v>
      </c>
      <c r="AF18" s="18">
        <f t="shared" si="6"/>
        <v>5.7</v>
      </c>
      <c r="AG18" s="92">
        <v>6.5</v>
      </c>
      <c r="AH18" s="93">
        <v>8</v>
      </c>
      <c r="AI18" s="94">
        <v>6</v>
      </c>
      <c r="AJ18" s="18">
        <f t="shared" si="7"/>
        <v>6.3</v>
      </c>
      <c r="AK18" s="19">
        <f t="shared" si="27"/>
        <v>5.31</v>
      </c>
      <c r="AL18" s="20" t="str">
        <f t="shared" si="8"/>
        <v>B</v>
      </c>
      <c r="AM18" s="21">
        <f t="shared" si="9"/>
        <v>3</v>
      </c>
      <c r="AN18" s="20" t="str">
        <f t="shared" si="10"/>
        <v>F</v>
      </c>
      <c r="AO18" s="21">
        <f t="shared" si="11"/>
        <v>0</v>
      </c>
      <c r="AP18" s="20" t="str">
        <f t="shared" si="12"/>
        <v>F</v>
      </c>
      <c r="AQ18" s="21">
        <f t="shared" si="13"/>
        <v>0</v>
      </c>
      <c r="AR18" s="20" t="str">
        <f t="shared" si="14"/>
        <v>D</v>
      </c>
      <c r="AS18" s="21">
        <f t="shared" si="15"/>
        <v>1</v>
      </c>
      <c r="AT18" s="20" t="str">
        <f t="shared" si="16"/>
        <v>B</v>
      </c>
      <c r="AU18" s="21">
        <f t="shared" si="17"/>
        <v>3</v>
      </c>
      <c r="AV18" s="20" t="str">
        <f t="shared" si="18"/>
        <v>C</v>
      </c>
      <c r="AW18" s="21">
        <f t="shared" si="19"/>
        <v>2</v>
      </c>
      <c r="AX18" s="20" t="str">
        <f t="shared" si="20"/>
        <v>C</v>
      </c>
      <c r="AY18" s="21">
        <f t="shared" si="21"/>
        <v>2</v>
      </c>
      <c r="AZ18" s="20" t="str">
        <f t="shared" si="22"/>
        <v>C</v>
      </c>
      <c r="BA18" s="21">
        <f t="shared" si="23"/>
        <v>2</v>
      </c>
      <c r="BB18" s="22">
        <f t="shared" si="28"/>
        <v>1.52</v>
      </c>
      <c r="BC18" s="22">
        <f t="shared" si="29"/>
        <v>15</v>
      </c>
      <c r="BD18" s="22">
        <f t="shared" si="30"/>
        <v>2.13</v>
      </c>
      <c r="BE18" s="22" t="str">
        <f t="shared" si="24"/>
        <v>Trung b×nh</v>
      </c>
      <c r="BF18" s="23">
        <f t="shared" si="25"/>
        <v>4.785714285714286</v>
      </c>
      <c r="BG18" s="24" t="str">
        <f t="shared" si="26"/>
        <v>YK</v>
      </c>
    </row>
    <row r="19" spans="1:59" ht="19.5" customHeight="1">
      <c r="A19" s="25">
        <v>14</v>
      </c>
      <c r="B19" s="38" t="s">
        <v>25</v>
      </c>
      <c r="C19" s="53" t="s">
        <v>29</v>
      </c>
      <c r="D19" s="39">
        <v>35523</v>
      </c>
      <c r="E19" s="92">
        <v>7</v>
      </c>
      <c r="F19" s="93">
        <v>6</v>
      </c>
      <c r="G19" s="94">
        <v>9</v>
      </c>
      <c r="H19" s="18">
        <f t="shared" si="0"/>
        <v>8.3</v>
      </c>
      <c r="I19" s="92">
        <v>6.3</v>
      </c>
      <c r="J19" s="93">
        <v>7</v>
      </c>
      <c r="K19" s="94">
        <v>6</v>
      </c>
      <c r="L19" s="18">
        <f t="shared" si="1"/>
        <v>6.2</v>
      </c>
      <c r="M19" s="95"/>
      <c r="N19" s="96"/>
      <c r="O19" s="97"/>
      <c r="P19" s="18">
        <f t="shared" si="2"/>
        <v>0</v>
      </c>
      <c r="Q19" s="92">
        <v>4.7</v>
      </c>
      <c r="R19" s="93">
        <v>6</v>
      </c>
      <c r="S19" s="94">
        <v>7</v>
      </c>
      <c r="T19" s="18">
        <f t="shared" si="3"/>
        <v>6.4</v>
      </c>
      <c r="U19" s="92">
        <v>5.3</v>
      </c>
      <c r="V19" s="93">
        <v>6</v>
      </c>
      <c r="W19" s="94">
        <v>8</v>
      </c>
      <c r="X19" s="18">
        <f t="shared" si="4"/>
        <v>7.3</v>
      </c>
      <c r="Y19" s="92">
        <v>5.3</v>
      </c>
      <c r="Z19" s="93">
        <v>9</v>
      </c>
      <c r="AA19" s="94">
        <v>6</v>
      </c>
      <c r="AB19" s="18">
        <f t="shared" si="5"/>
        <v>6.2</v>
      </c>
      <c r="AC19" s="92">
        <v>6.1</v>
      </c>
      <c r="AD19" s="93">
        <v>6</v>
      </c>
      <c r="AE19" s="94">
        <v>6</v>
      </c>
      <c r="AF19" s="18">
        <f t="shared" si="6"/>
        <v>6</v>
      </c>
      <c r="AG19" s="92">
        <v>6.5</v>
      </c>
      <c r="AH19" s="93">
        <v>8</v>
      </c>
      <c r="AI19" s="94">
        <v>8</v>
      </c>
      <c r="AJ19" s="18">
        <f t="shared" si="7"/>
        <v>7.7</v>
      </c>
      <c r="AK19" s="19">
        <f t="shared" si="27"/>
        <v>6.12</v>
      </c>
      <c r="AL19" s="20" t="str">
        <f t="shared" si="8"/>
        <v>B</v>
      </c>
      <c r="AM19" s="21">
        <f t="shared" si="9"/>
        <v>3</v>
      </c>
      <c r="AN19" s="20" t="str">
        <f t="shared" si="10"/>
        <v>C</v>
      </c>
      <c r="AO19" s="21">
        <f t="shared" si="11"/>
        <v>2</v>
      </c>
      <c r="AP19" s="20" t="str">
        <f t="shared" si="12"/>
        <v>F0</v>
      </c>
      <c r="AQ19" s="21">
        <f t="shared" si="13"/>
        <v>0</v>
      </c>
      <c r="AR19" s="20" t="str">
        <f t="shared" si="14"/>
        <v>C</v>
      </c>
      <c r="AS19" s="21">
        <f t="shared" si="15"/>
        <v>2</v>
      </c>
      <c r="AT19" s="20" t="str">
        <f t="shared" si="16"/>
        <v>B</v>
      </c>
      <c r="AU19" s="21">
        <f t="shared" si="17"/>
        <v>3</v>
      </c>
      <c r="AV19" s="20" t="str">
        <f t="shared" si="18"/>
        <v>C</v>
      </c>
      <c r="AW19" s="21">
        <f t="shared" si="19"/>
        <v>2</v>
      </c>
      <c r="AX19" s="20" t="str">
        <f t="shared" si="20"/>
        <v>C</v>
      </c>
      <c r="AY19" s="21">
        <f t="shared" si="21"/>
        <v>2</v>
      </c>
      <c r="AZ19" s="20" t="str">
        <f t="shared" si="22"/>
        <v>B</v>
      </c>
      <c r="BA19" s="21">
        <f t="shared" si="23"/>
        <v>3</v>
      </c>
      <c r="BB19" s="22">
        <f t="shared" si="28"/>
        <v>2.14</v>
      </c>
      <c r="BC19" s="22">
        <f t="shared" si="29"/>
        <v>19</v>
      </c>
      <c r="BD19" s="22">
        <f t="shared" si="30"/>
        <v>2.37</v>
      </c>
      <c r="BE19" s="22" t="str">
        <f t="shared" si="24"/>
        <v>Trung b×nh</v>
      </c>
      <c r="BF19" s="23">
        <f t="shared" si="25"/>
        <v>6</v>
      </c>
      <c r="BG19" s="24" t="str">
        <f t="shared" si="26"/>
        <v>TBK</v>
      </c>
    </row>
    <row r="20" spans="1:59" ht="19.5" customHeight="1">
      <c r="A20" s="17">
        <v>15</v>
      </c>
      <c r="B20" s="38" t="s">
        <v>90</v>
      </c>
      <c r="C20" s="53" t="s">
        <v>91</v>
      </c>
      <c r="D20" s="39">
        <v>35557</v>
      </c>
      <c r="E20" s="92">
        <v>7.5</v>
      </c>
      <c r="F20" s="93">
        <v>6</v>
      </c>
      <c r="G20" s="94">
        <v>8</v>
      </c>
      <c r="H20" s="18">
        <f t="shared" si="0"/>
        <v>7.7</v>
      </c>
      <c r="I20" s="92">
        <v>3.5</v>
      </c>
      <c r="J20" s="93">
        <v>5</v>
      </c>
      <c r="K20" s="94">
        <v>6.5</v>
      </c>
      <c r="L20" s="18">
        <f t="shared" si="1"/>
        <v>5.8</v>
      </c>
      <c r="M20" s="92">
        <v>4.3</v>
      </c>
      <c r="N20" s="93">
        <v>4</v>
      </c>
      <c r="O20" s="94">
        <v>3</v>
      </c>
      <c r="P20" s="18">
        <f t="shared" si="2"/>
        <v>3.4</v>
      </c>
      <c r="Q20" s="92">
        <v>3</v>
      </c>
      <c r="R20" s="93">
        <v>3</v>
      </c>
      <c r="S20" s="94">
        <v>3.5</v>
      </c>
      <c r="T20" s="18">
        <f t="shared" si="3"/>
        <v>3.4</v>
      </c>
      <c r="U20" s="92">
        <v>5.3</v>
      </c>
      <c r="V20" s="93">
        <v>7</v>
      </c>
      <c r="W20" s="94">
        <v>7.5</v>
      </c>
      <c r="X20" s="18">
        <f t="shared" si="4"/>
        <v>7</v>
      </c>
      <c r="Y20" s="92">
        <v>5</v>
      </c>
      <c r="Z20" s="93">
        <v>6</v>
      </c>
      <c r="AA20" s="94">
        <v>3</v>
      </c>
      <c r="AB20" s="18">
        <f t="shared" si="5"/>
        <v>3.7</v>
      </c>
      <c r="AC20" s="92">
        <v>6.1</v>
      </c>
      <c r="AD20" s="93">
        <v>6</v>
      </c>
      <c r="AE20" s="94">
        <v>6.5</v>
      </c>
      <c r="AF20" s="18">
        <f t="shared" si="6"/>
        <v>6.4</v>
      </c>
      <c r="AG20" s="92">
        <v>6.8</v>
      </c>
      <c r="AH20" s="93">
        <v>8</v>
      </c>
      <c r="AI20" s="94">
        <v>7</v>
      </c>
      <c r="AJ20" s="18">
        <f t="shared" si="7"/>
        <v>7.1</v>
      </c>
      <c r="AK20" s="19">
        <f t="shared" si="27"/>
        <v>5.46</v>
      </c>
      <c r="AL20" s="20" t="str">
        <f t="shared" si="8"/>
        <v>B</v>
      </c>
      <c r="AM20" s="21">
        <f t="shared" si="9"/>
        <v>3</v>
      </c>
      <c r="AN20" s="20" t="str">
        <f t="shared" si="10"/>
        <v>C</v>
      </c>
      <c r="AO20" s="21">
        <f t="shared" si="11"/>
        <v>2</v>
      </c>
      <c r="AP20" s="20" t="str">
        <f t="shared" si="12"/>
        <v>F</v>
      </c>
      <c r="AQ20" s="21">
        <f t="shared" si="13"/>
        <v>0</v>
      </c>
      <c r="AR20" s="20" t="str">
        <f t="shared" si="14"/>
        <v>F</v>
      </c>
      <c r="AS20" s="21">
        <f t="shared" si="15"/>
        <v>0</v>
      </c>
      <c r="AT20" s="20" t="str">
        <f t="shared" si="16"/>
        <v>B</v>
      </c>
      <c r="AU20" s="21">
        <f t="shared" si="17"/>
        <v>3</v>
      </c>
      <c r="AV20" s="20" t="str">
        <f t="shared" si="18"/>
        <v>F</v>
      </c>
      <c r="AW20" s="21">
        <f t="shared" si="19"/>
        <v>0</v>
      </c>
      <c r="AX20" s="20" t="str">
        <f t="shared" si="20"/>
        <v>C</v>
      </c>
      <c r="AY20" s="21">
        <f t="shared" si="21"/>
        <v>2</v>
      </c>
      <c r="AZ20" s="20" t="str">
        <f t="shared" si="22"/>
        <v>B</v>
      </c>
      <c r="BA20" s="21">
        <f t="shared" si="23"/>
        <v>3</v>
      </c>
      <c r="BB20" s="22">
        <f t="shared" si="28"/>
        <v>1.57</v>
      </c>
      <c r="BC20" s="22">
        <f t="shared" si="29"/>
        <v>13</v>
      </c>
      <c r="BD20" s="22">
        <f t="shared" si="30"/>
        <v>2.54</v>
      </c>
      <c r="BE20" s="22" t="str">
        <f t="shared" si="24"/>
        <v>Kh¸</v>
      </c>
      <c r="BF20" s="23">
        <f t="shared" si="25"/>
        <v>5.428571428571429</v>
      </c>
      <c r="BG20" s="24" t="str">
        <f t="shared" si="26"/>
        <v>TB</v>
      </c>
    </row>
    <row r="21" spans="1:59" ht="19.5" customHeight="1">
      <c r="A21" s="17">
        <v>16</v>
      </c>
      <c r="B21" s="38" t="s">
        <v>25</v>
      </c>
      <c r="C21" s="53" t="s">
        <v>92</v>
      </c>
      <c r="D21" s="39">
        <v>34886</v>
      </c>
      <c r="E21" s="92">
        <v>8.5</v>
      </c>
      <c r="F21" s="93">
        <v>9</v>
      </c>
      <c r="G21" s="94">
        <v>9</v>
      </c>
      <c r="H21" s="18">
        <f t="shared" si="0"/>
        <v>8.9</v>
      </c>
      <c r="I21" s="92">
        <v>9</v>
      </c>
      <c r="J21" s="93">
        <v>10</v>
      </c>
      <c r="K21" s="94">
        <v>9</v>
      </c>
      <c r="L21" s="18">
        <f t="shared" si="1"/>
        <v>9.1</v>
      </c>
      <c r="M21" s="92">
        <v>8.7</v>
      </c>
      <c r="N21" s="93">
        <v>10</v>
      </c>
      <c r="O21" s="94">
        <v>9.5</v>
      </c>
      <c r="P21" s="18">
        <f t="shared" si="2"/>
        <v>9.4</v>
      </c>
      <c r="Q21" s="92">
        <v>8.7</v>
      </c>
      <c r="R21" s="93">
        <v>10</v>
      </c>
      <c r="S21" s="94">
        <v>8</v>
      </c>
      <c r="T21" s="18">
        <f t="shared" si="3"/>
        <v>8.3</v>
      </c>
      <c r="U21" s="92">
        <v>8.7</v>
      </c>
      <c r="V21" s="93">
        <v>9</v>
      </c>
      <c r="W21" s="94">
        <v>9.5</v>
      </c>
      <c r="X21" s="18">
        <f t="shared" si="4"/>
        <v>9.3</v>
      </c>
      <c r="Y21" s="92">
        <v>6.5</v>
      </c>
      <c r="Z21" s="93">
        <v>9</v>
      </c>
      <c r="AA21" s="94">
        <v>7</v>
      </c>
      <c r="AB21" s="18">
        <f t="shared" si="5"/>
        <v>7.1</v>
      </c>
      <c r="AC21" s="92">
        <v>9.4</v>
      </c>
      <c r="AD21" s="93">
        <v>9</v>
      </c>
      <c r="AE21" s="94">
        <v>7.5</v>
      </c>
      <c r="AF21" s="18">
        <f t="shared" si="6"/>
        <v>8</v>
      </c>
      <c r="AG21" s="92">
        <v>7.5</v>
      </c>
      <c r="AH21" s="93">
        <v>10</v>
      </c>
      <c r="AI21" s="94">
        <v>8</v>
      </c>
      <c r="AJ21" s="18">
        <f t="shared" si="7"/>
        <v>8.1</v>
      </c>
      <c r="AK21" s="19">
        <f t="shared" si="27"/>
        <v>8.54</v>
      </c>
      <c r="AL21" s="20" t="str">
        <f t="shared" si="8"/>
        <v>A</v>
      </c>
      <c r="AM21" s="21">
        <f t="shared" si="9"/>
        <v>4</v>
      </c>
      <c r="AN21" s="20" t="str">
        <f t="shared" si="10"/>
        <v>A</v>
      </c>
      <c r="AO21" s="21">
        <f t="shared" si="11"/>
        <v>4</v>
      </c>
      <c r="AP21" s="20" t="str">
        <f t="shared" si="12"/>
        <v>A</v>
      </c>
      <c r="AQ21" s="21">
        <f t="shared" si="13"/>
        <v>4</v>
      </c>
      <c r="AR21" s="20" t="str">
        <f t="shared" si="14"/>
        <v>B</v>
      </c>
      <c r="AS21" s="21">
        <f t="shared" si="15"/>
        <v>3</v>
      </c>
      <c r="AT21" s="20" t="str">
        <f t="shared" si="16"/>
        <v>A</v>
      </c>
      <c r="AU21" s="21">
        <f t="shared" si="17"/>
        <v>4</v>
      </c>
      <c r="AV21" s="20" t="str">
        <f t="shared" si="18"/>
        <v>B</v>
      </c>
      <c r="AW21" s="21">
        <f t="shared" si="19"/>
        <v>3</v>
      </c>
      <c r="AX21" s="20" t="str">
        <f t="shared" si="20"/>
        <v>B</v>
      </c>
      <c r="AY21" s="21">
        <f t="shared" si="21"/>
        <v>3</v>
      </c>
      <c r="AZ21" s="20" t="str">
        <f t="shared" si="22"/>
        <v>B</v>
      </c>
      <c r="BA21" s="21">
        <f t="shared" si="23"/>
        <v>3</v>
      </c>
      <c r="BB21" s="22">
        <f t="shared" si="28"/>
        <v>3.52</v>
      </c>
      <c r="BC21" s="22">
        <f t="shared" si="29"/>
        <v>21</v>
      </c>
      <c r="BD21" s="22">
        <f t="shared" si="30"/>
        <v>3.52</v>
      </c>
      <c r="BE21" s="22" t="str">
        <f t="shared" si="24"/>
        <v>Giái</v>
      </c>
      <c r="BF21" s="23">
        <f t="shared" si="25"/>
        <v>8.5</v>
      </c>
      <c r="BG21" s="24" t="str">
        <f t="shared" si="26"/>
        <v>Giỏi</v>
      </c>
    </row>
    <row r="22" spans="1:59" ht="19.5" customHeight="1">
      <c r="A22" s="25">
        <v>17</v>
      </c>
      <c r="B22" s="45" t="s">
        <v>93</v>
      </c>
      <c r="C22" s="53" t="s">
        <v>94</v>
      </c>
      <c r="D22" s="36">
        <v>35762</v>
      </c>
      <c r="E22" s="92">
        <v>8</v>
      </c>
      <c r="F22" s="93">
        <v>8</v>
      </c>
      <c r="G22" s="94">
        <v>5</v>
      </c>
      <c r="H22" s="18">
        <f t="shared" si="0"/>
        <v>5.9</v>
      </c>
      <c r="I22" s="92">
        <v>7</v>
      </c>
      <c r="J22" s="93">
        <v>7</v>
      </c>
      <c r="K22" s="94">
        <v>8</v>
      </c>
      <c r="L22" s="18">
        <f t="shared" si="1"/>
        <v>7.7</v>
      </c>
      <c r="M22" s="92">
        <v>5.7</v>
      </c>
      <c r="N22" s="93">
        <v>7</v>
      </c>
      <c r="O22" s="94">
        <v>3</v>
      </c>
      <c r="P22" s="18">
        <f t="shared" si="2"/>
        <v>3.9</v>
      </c>
      <c r="Q22" s="92">
        <v>6.7</v>
      </c>
      <c r="R22" s="93">
        <v>7</v>
      </c>
      <c r="S22" s="94">
        <v>4</v>
      </c>
      <c r="T22" s="18">
        <f t="shared" si="3"/>
        <v>4.8</v>
      </c>
      <c r="U22" s="92">
        <v>8.7</v>
      </c>
      <c r="V22" s="93">
        <v>9</v>
      </c>
      <c r="W22" s="94">
        <v>7.5</v>
      </c>
      <c r="X22" s="18">
        <f t="shared" si="4"/>
        <v>7.9</v>
      </c>
      <c r="Y22" s="92">
        <v>6</v>
      </c>
      <c r="Z22" s="93">
        <v>9</v>
      </c>
      <c r="AA22" s="94">
        <v>6</v>
      </c>
      <c r="AB22" s="18">
        <f t="shared" si="5"/>
        <v>6.3</v>
      </c>
      <c r="AC22" s="92">
        <v>7.9</v>
      </c>
      <c r="AD22" s="93">
        <v>8</v>
      </c>
      <c r="AE22" s="94">
        <v>6</v>
      </c>
      <c r="AF22" s="18">
        <f t="shared" si="6"/>
        <v>6.6</v>
      </c>
      <c r="AG22" s="92">
        <v>7.5</v>
      </c>
      <c r="AH22" s="93">
        <v>9</v>
      </c>
      <c r="AI22" s="94">
        <v>5</v>
      </c>
      <c r="AJ22" s="18">
        <f t="shared" si="7"/>
        <v>5.9</v>
      </c>
      <c r="AK22" s="19">
        <f t="shared" si="27"/>
        <v>6.3</v>
      </c>
      <c r="AL22" s="20" t="str">
        <f t="shared" si="8"/>
        <v>C</v>
      </c>
      <c r="AM22" s="21">
        <f t="shared" si="9"/>
        <v>2</v>
      </c>
      <c r="AN22" s="20" t="str">
        <f t="shared" si="10"/>
        <v>B</v>
      </c>
      <c r="AO22" s="21">
        <f t="shared" si="11"/>
        <v>3</v>
      </c>
      <c r="AP22" s="20" t="str">
        <f t="shared" si="12"/>
        <v>F</v>
      </c>
      <c r="AQ22" s="21">
        <f t="shared" si="13"/>
        <v>0</v>
      </c>
      <c r="AR22" s="20" t="str">
        <f t="shared" si="14"/>
        <v>D</v>
      </c>
      <c r="AS22" s="21">
        <f t="shared" si="15"/>
        <v>1</v>
      </c>
      <c r="AT22" s="20" t="str">
        <f t="shared" si="16"/>
        <v>B</v>
      </c>
      <c r="AU22" s="21">
        <f t="shared" si="17"/>
        <v>3</v>
      </c>
      <c r="AV22" s="20" t="str">
        <f t="shared" si="18"/>
        <v>C</v>
      </c>
      <c r="AW22" s="21">
        <f t="shared" si="19"/>
        <v>2</v>
      </c>
      <c r="AX22" s="20" t="str">
        <f t="shared" si="20"/>
        <v>C</v>
      </c>
      <c r="AY22" s="21">
        <f t="shared" si="21"/>
        <v>2</v>
      </c>
      <c r="AZ22" s="20" t="str">
        <f t="shared" si="22"/>
        <v>C</v>
      </c>
      <c r="BA22" s="21">
        <f t="shared" si="23"/>
        <v>2</v>
      </c>
      <c r="BB22" s="22">
        <f t="shared" si="28"/>
        <v>2</v>
      </c>
      <c r="BC22" s="22">
        <f t="shared" si="29"/>
        <v>19</v>
      </c>
      <c r="BD22" s="22">
        <f t="shared" si="30"/>
        <v>2.21</v>
      </c>
      <c r="BE22" s="22" t="str">
        <f t="shared" si="24"/>
        <v>Trung b×nh</v>
      </c>
      <c r="BF22" s="23">
        <f t="shared" si="25"/>
        <v>5.642857142857143</v>
      </c>
      <c r="BG22" s="24" t="str">
        <f t="shared" si="26"/>
        <v>TB</v>
      </c>
    </row>
    <row r="23" spans="1:59" ht="19.5" customHeight="1">
      <c r="A23" s="17">
        <v>18</v>
      </c>
      <c r="B23" s="38" t="s">
        <v>88</v>
      </c>
      <c r="C23" s="53" t="s">
        <v>96</v>
      </c>
      <c r="D23" s="39">
        <v>35676</v>
      </c>
      <c r="E23" s="92">
        <v>7</v>
      </c>
      <c r="F23" s="93">
        <v>5</v>
      </c>
      <c r="G23" s="94">
        <v>8</v>
      </c>
      <c r="H23" s="18">
        <f t="shared" si="0"/>
        <v>7.5</v>
      </c>
      <c r="I23" s="92">
        <v>3.5</v>
      </c>
      <c r="J23" s="93">
        <v>4</v>
      </c>
      <c r="K23" s="94">
        <v>7</v>
      </c>
      <c r="L23" s="18">
        <f t="shared" si="1"/>
        <v>6</v>
      </c>
      <c r="M23" s="92">
        <v>4.7</v>
      </c>
      <c r="N23" s="93">
        <v>5</v>
      </c>
      <c r="O23" s="94">
        <v>3</v>
      </c>
      <c r="P23" s="18">
        <f t="shared" si="2"/>
        <v>3.5</v>
      </c>
      <c r="Q23" s="92">
        <v>4.3</v>
      </c>
      <c r="R23" s="93">
        <v>5</v>
      </c>
      <c r="S23" s="94">
        <v>4</v>
      </c>
      <c r="T23" s="18">
        <f t="shared" si="3"/>
        <v>4.2</v>
      </c>
      <c r="U23" s="92">
        <v>5.3</v>
      </c>
      <c r="V23" s="93">
        <v>7</v>
      </c>
      <c r="W23" s="94">
        <v>7.5</v>
      </c>
      <c r="X23" s="18">
        <f t="shared" si="4"/>
        <v>7</v>
      </c>
      <c r="Y23" s="92">
        <v>4</v>
      </c>
      <c r="Z23" s="93">
        <v>6</v>
      </c>
      <c r="AA23" s="94">
        <v>3</v>
      </c>
      <c r="AB23" s="18">
        <f t="shared" si="5"/>
        <v>3.5</v>
      </c>
      <c r="AC23" s="92">
        <v>5.6</v>
      </c>
      <c r="AD23" s="93">
        <v>6</v>
      </c>
      <c r="AE23" s="94">
        <v>7</v>
      </c>
      <c r="AF23" s="18">
        <f t="shared" si="6"/>
        <v>6.6</v>
      </c>
      <c r="AG23" s="92">
        <v>6.5</v>
      </c>
      <c r="AH23" s="93">
        <v>8</v>
      </c>
      <c r="AI23" s="94">
        <v>7</v>
      </c>
      <c r="AJ23" s="18">
        <f t="shared" si="7"/>
        <v>7</v>
      </c>
      <c r="AK23" s="19">
        <f t="shared" si="27"/>
        <v>5.59</v>
      </c>
      <c r="AL23" s="20" t="str">
        <f t="shared" si="8"/>
        <v>B</v>
      </c>
      <c r="AM23" s="21">
        <f t="shared" si="9"/>
        <v>3</v>
      </c>
      <c r="AN23" s="20" t="str">
        <f t="shared" si="10"/>
        <v>C</v>
      </c>
      <c r="AO23" s="21">
        <f t="shared" si="11"/>
        <v>2</v>
      </c>
      <c r="AP23" s="20" t="str">
        <f t="shared" si="12"/>
        <v>F</v>
      </c>
      <c r="AQ23" s="21">
        <f t="shared" si="13"/>
        <v>0</v>
      </c>
      <c r="AR23" s="20" t="str">
        <f t="shared" si="14"/>
        <v>D</v>
      </c>
      <c r="AS23" s="21">
        <f t="shared" si="15"/>
        <v>1</v>
      </c>
      <c r="AT23" s="20" t="str">
        <f t="shared" si="16"/>
        <v>B</v>
      </c>
      <c r="AU23" s="21">
        <f t="shared" si="17"/>
        <v>3</v>
      </c>
      <c r="AV23" s="20" t="str">
        <f t="shared" si="18"/>
        <v>F</v>
      </c>
      <c r="AW23" s="21">
        <f t="shared" si="19"/>
        <v>0</v>
      </c>
      <c r="AX23" s="20" t="str">
        <f t="shared" si="20"/>
        <v>C</v>
      </c>
      <c r="AY23" s="21">
        <f t="shared" si="21"/>
        <v>2</v>
      </c>
      <c r="AZ23" s="20" t="str">
        <f t="shared" si="22"/>
        <v>B</v>
      </c>
      <c r="BA23" s="21">
        <f t="shared" si="23"/>
        <v>3</v>
      </c>
      <c r="BB23" s="22">
        <f t="shared" si="28"/>
        <v>1.71</v>
      </c>
      <c r="BC23" s="22">
        <f t="shared" si="29"/>
        <v>16</v>
      </c>
      <c r="BD23" s="22">
        <f t="shared" si="30"/>
        <v>2.25</v>
      </c>
      <c r="BE23" s="22" t="str">
        <f t="shared" si="24"/>
        <v>Trung b×nh</v>
      </c>
      <c r="BF23" s="23">
        <f t="shared" si="25"/>
        <v>5.642857142857143</v>
      </c>
      <c r="BG23" s="24" t="str">
        <f t="shared" si="26"/>
        <v>TB</v>
      </c>
    </row>
    <row r="24" spans="1:59" ht="19.5" customHeight="1">
      <c r="A24" s="17">
        <v>19</v>
      </c>
      <c r="B24" s="62" t="s">
        <v>97</v>
      </c>
      <c r="C24" s="53" t="s">
        <v>96</v>
      </c>
      <c r="D24" s="39">
        <v>35607</v>
      </c>
      <c r="E24" s="92">
        <v>7</v>
      </c>
      <c r="F24" s="93">
        <v>8</v>
      </c>
      <c r="G24" s="94">
        <v>3</v>
      </c>
      <c r="H24" s="18">
        <f t="shared" si="0"/>
        <v>4.3</v>
      </c>
      <c r="I24" s="92">
        <v>6.8</v>
      </c>
      <c r="J24" s="93">
        <v>8</v>
      </c>
      <c r="K24" s="94">
        <v>8</v>
      </c>
      <c r="L24" s="18">
        <f t="shared" si="1"/>
        <v>7.8</v>
      </c>
      <c r="M24" s="92">
        <v>7.7</v>
      </c>
      <c r="N24" s="93">
        <v>9</v>
      </c>
      <c r="O24" s="94">
        <v>8</v>
      </c>
      <c r="P24" s="18">
        <f t="shared" si="2"/>
        <v>8</v>
      </c>
      <c r="Q24" s="92">
        <v>5.7</v>
      </c>
      <c r="R24" s="93">
        <v>7</v>
      </c>
      <c r="S24" s="94">
        <v>6.5</v>
      </c>
      <c r="T24" s="18">
        <f t="shared" si="3"/>
        <v>6.4</v>
      </c>
      <c r="U24" s="92">
        <v>7.7</v>
      </c>
      <c r="V24" s="93">
        <v>9</v>
      </c>
      <c r="W24" s="94">
        <v>8</v>
      </c>
      <c r="X24" s="18">
        <f t="shared" si="4"/>
        <v>8</v>
      </c>
      <c r="Y24" s="92">
        <v>5.8</v>
      </c>
      <c r="Z24" s="93">
        <v>9</v>
      </c>
      <c r="AA24" s="94">
        <v>4</v>
      </c>
      <c r="AB24" s="18">
        <f t="shared" si="5"/>
        <v>4.9</v>
      </c>
      <c r="AC24" s="92">
        <v>7.9</v>
      </c>
      <c r="AD24" s="93">
        <v>8</v>
      </c>
      <c r="AE24" s="94">
        <v>6.5</v>
      </c>
      <c r="AF24" s="18">
        <f t="shared" si="6"/>
        <v>6.9</v>
      </c>
      <c r="AG24" s="92">
        <v>7.8</v>
      </c>
      <c r="AH24" s="93">
        <v>10</v>
      </c>
      <c r="AI24" s="94">
        <v>6</v>
      </c>
      <c r="AJ24" s="18">
        <f t="shared" si="7"/>
        <v>6.8</v>
      </c>
      <c r="AK24" s="19">
        <f t="shared" si="27"/>
        <v>6.72</v>
      </c>
      <c r="AL24" s="20" t="str">
        <f t="shared" si="8"/>
        <v>D</v>
      </c>
      <c r="AM24" s="21">
        <f t="shared" si="9"/>
        <v>1</v>
      </c>
      <c r="AN24" s="20" t="str">
        <f t="shared" si="10"/>
        <v>B</v>
      </c>
      <c r="AO24" s="21">
        <f t="shared" si="11"/>
        <v>3</v>
      </c>
      <c r="AP24" s="20" t="str">
        <f t="shared" si="12"/>
        <v>B</v>
      </c>
      <c r="AQ24" s="21">
        <f t="shared" si="13"/>
        <v>3</v>
      </c>
      <c r="AR24" s="20" t="str">
        <f t="shared" si="14"/>
        <v>C</v>
      </c>
      <c r="AS24" s="21">
        <f t="shared" si="15"/>
        <v>2</v>
      </c>
      <c r="AT24" s="20" t="str">
        <f t="shared" si="16"/>
        <v>B</v>
      </c>
      <c r="AU24" s="21">
        <f t="shared" si="17"/>
        <v>3</v>
      </c>
      <c r="AV24" s="20" t="str">
        <f t="shared" si="18"/>
        <v>D</v>
      </c>
      <c r="AW24" s="21">
        <f t="shared" si="19"/>
        <v>1</v>
      </c>
      <c r="AX24" s="20" t="str">
        <f t="shared" si="20"/>
        <v>C</v>
      </c>
      <c r="AY24" s="21">
        <f t="shared" si="21"/>
        <v>2</v>
      </c>
      <c r="AZ24" s="20" t="str">
        <f t="shared" si="22"/>
        <v>C</v>
      </c>
      <c r="BA24" s="21">
        <f t="shared" si="23"/>
        <v>2</v>
      </c>
      <c r="BB24" s="22">
        <f t="shared" si="28"/>
        <v>2.19</v>
      </c>
      <c r="BC24" s="22">
        <f t="shared" si="29"/>
        <v>21</v>
      </c>
      <c r="BD24" s="22">
        <f t="shared" si="30"/>
        <v>2.19</v>
      </c>
      <c r="BE24" s="22" t="str">
        <f t="shared" si="24"/>
        <v>Trung b×nh</v>
      </c>
      <c r="BF24" s="23">
        <f t="shared" si="25"/>
        <v>6.285714285714286</v>
      </c>
      <c r="BG24" s="24" t="str">
        <f t="shared" si="26"/>
        <v>TBK</v>
      </c>
    </row>
    <row r="25" spans="1:59" ht="19.5" customHeight="1">
      <c r="A25" s="25">
        <v>20</v>
      </c>
      <c r="B25" s="38" t="s">
        <v>99</v>
      </c>
      <c r="C25" s="53" t="s">
        <v>34</v>
      </c>
      <c r="D25" s="39">
        <v>35688</v>
      </c>
      <c r="E25" s="92">
        <v>6.5</v>
      </c>
      <c r="F25" s="93">
        <v>8</v>
      </c>
      <c r="G25" s="94">
        <v>7</v>
      </c>
      <c r="H25" s="18">
        <f t="shared" si="0"/>
        <v>7</v>
      </c>
      <c r="I25" s="92">
        <v>4.3</v>
      </c>
      <c r="J25" s="93">
        <v>7</v>
      </c>
      <c r="K25" s="94">
        <v>7</v>
      </c>
      <c r="L25" s="18">
        <f t="shared" si="1"/>
        <v>6.5</v>
      </c>
      <c r="M25" s="92">
        <v>3.7</v>
      </c>
      <c r="N25" s="93">
        <v>4</v>
      </c>
      <c r="O25" s="94">
        <v>2</v>
      </c>
      <c r="P25" s="18">
        <f t="shared" si="2"/>
        <v>2.5</v>
      </c>
      <c r="Q25" s="92">
        <v>4.3</v>
      </c>
      <c r="R25" s="93">
        <v>6</v>
      </c>
      <c r="S25" s="94">
        <v>2.5</v>
      </c>
      <c r="T25" s="18">
        <f t="shared" si="3"/>
        <v>3.2</v>
      </c>
      <c r="U25" s="92">
        <v>5.7</v>
      </c>
      <c r="V25" s="93">
        <v>7</v>
      </c>
      <c r="W25" s="94">
        <v>2.5</v>
      </c>
      <c r="X25" s="18">
        <f t="shared" si="4"/>
        <v>3.6</v>
      </c>
      <c r="Y25" s="92">
        <v>4.3</v>
      </c>
      <c r="Z25" s="93">
        <v>9</v>
      </c>
      <c r="AA25" s="94">
        <v>3</v>
      </c>
      <c r="AB25" s="18">
        <f t="shared" si="5"/>
        <v>3.9</v>
      </c>
      <c r="AC25" s="92">
        <v>5.6</v>
      </c>
      <c r="AD25" s="93">
        <v>7</v>
      </c>
      <c r="AE25" s="94">
        <v>6</v>
      </c>
      <c r="AF25" s="18">
        <f t="shared" si="6"/>
        <v>6</v>
      </c>
      <c r="AG25" s="92">
        <v>7.3</v>
      </c>
      <c r="AH25" s="93">
        <v>9</v>
      </c>
      <c r="AI25" s="94">
        <v>8</v>
      </c>
      <c r="AJ25" s="18">
        <f t="shared" si="7"/>
        <v>8</v>
      </c>
      <c r="AK25" s="19">
        <f t="shared" si="27"/>
        <v>5</v>
      </c>
      <c r="AL25" s="20" t="str">
        <f t="shared" si="8"/>
        <v>B</v>
      </c>
      <c r="AM25" s="21">
        <f t="shared" si="9"/>
        <v>3</v>
      </c>
      <c r="AN25" s="20" t="str">
        <f t="shared" si="10"/>
        <v>C</v>
      </c>
      <c r="AO25" s="21">
        <f t="shared" si="11"/>
        <v>2</v>
      </c>
      <c r="AP25" s="20" t="str">
        <f t="shared" si="12"/>
        <v>F</v>
      </c>
      <c r="AQ25" s="21">
        <f t="shared" si="13"/>
        <v>0</v>
      </c>
      <c r="AR25" s="20" t="str">
        <f t="shared" si="14"/>
        <v>F</v>
      </c>
      <c r="AS25" s="21">
        <f t="shared" si="15"/>
        <v>0</v>
      </c>
      <c r="AT25" s="20" t="str">
        <f t="shared" si="16"/>
        <v>F</v>
      </c>
      <c r="AU25" s="21">
        <f t="shared" si="17"/>
        <v>0</v>
      </c>
      <c r="AV25" s="20" t="str">
        <f t="shared" si="18"/>
        <v>F</v>
      </c>
      <c r="AW25" s="21">
        <f t="shared" si="19"/>
        <v>0</v>
      </c>
      <c r="AX25" s="20" t="str">
        <f t="shared" si="20"/>
        <v>C</v>
      </c>
      <c r="AY25" s="21">
        <f t="shared" si="21"/>
        <v>2</v>
      </c>
      <c r="AZ25" s="20" t="str">
        <f t="shared" si="22"/>
        <v>B</v>
      </c>
      <c r="BA25" s="21">
        <f t="shared" si="23"/>
        <v>3</v>
      </c>
      <c r="BB25" s="22">
        <f t="shared" si="28"/>
        <v>1.14</v>
      </c>
      <c r="BC25" s="22">
        <f t="shared" si="29"/>
        <v>10</v>
      </c>
      <c r="BD25" s="22">
        <f t="shared" si="30"/>
        <v>2.4</v>
      </c>
      <c r="BE25" s="22" t="str">
        <f t="shared" si="24"/>
        <v>Trung b×nh</v>
      </c>
      <c r="BF25" s="23">
        <f t="shared" si="25"/>
        <v>4.285714285714286</v>
      </c>
      <c r="BG25" s="24" t="str">
        <f t="shared" si="26"/>
        <v>YK</v>
      </c>
    </row>
    <row r="26" spans="1:59" ht="19.5" customHeight="1">
      <c r="A26" s="17">
        <v>21</v>
      </c>
      <c r="B26" s="62" t="s">
        <v>100</v>
      </c>
      <c r="C26" s="53" t="s">
        <v>34</v>
      </c>
      <c r="D26" s="39">
        <v>35535</v>
      </c>
      <c r="E26" s="92">
        <v>7</v>
      </c>
      <c r="F26" s="93">
        <v>8</v>
      </c>
      <c r="G26" s="94">
        <v>7</v>
      </c>
      <c r="H26" s="18">
        <f t="shared" si="0"/>
        <v>7.1</v>
      </c>
      <c r="I26" s="92">
        <v>5.7</v>
      </c>
      <c r="J26" s="93">
        <v>7</v>
      </c>
      <c r="K26" s="94">
        <v>8</v>
      </c>
      <c r="L26" s="18">
        <f t="shared" si="1"/>
        <v>7.4</v>
      </c>
      <c r="M26" s="92">
        <v>4</v>
      </c>
      <c r="N26" s="93">
        <v>5</v>
      </c>
      <c r="O26" s="94">
        <v>3</v>
      </c>
      <c r="P26" s="18">
        <f t="shared" si="2"/>
        <v>3.4</v>
      </c>
      <c r="Q26" s="92">
        <v>3</v>
      </c>
      <c r="R26" s="93">
        <v>6</v>
      </c>
      <c r="S26" s="94">
        <v>4.5</v>
      </c>
      <c r="T26" s="18">
        <f t="shared" si="3"/>
        <v>4.4</v>
      </c>
      <c r="U26" s="92">
        <v>6</v>
      </c>
      <c r="V26" s="93">
        <v>8</v>
      </c>
      <c r="W26" s="94">
        <v>3</v>
      </c>
      <c r="X26" s="18">
        <f t="shared" si="4"/>
        <v>4.1</v>
      </c>
      <c r="Y26" s="140">
        <v>4.5</v>
      </c>
      <c r="Z26" s="141">
        <v>9</v>
      </c>
      <c r="AA26" s="142">
        <v>3</v>
      </c>
      <c r="AB26" s="18">
        <f t="shared" si="5"/>
        <v>3.9</v>
      </c>
      <c r="AC26" s="92">
        <v>6.1</v>
      </c>
      <c r="AD26" s="93">
        <v>8</v>
      </c>
      <c r="AE26" s="94">
        <v>5.5</v>
      </c>
      <c r="AF26" s="18">
        <f t="shared" si="6"/>
        <v>5.9</v>
      </c>
      <c r="AG26" s="92">
        <v>6.5</v>
      </c>
      <c r="AH26" s="93">
        <v>8</v>
      </c>
      <c r="AI26" s="94">
        <v>8</v>
      </c>
      <c r="AJ26" s="18">
        <f t="shared" si="7"/>
        <v>7.7</v>
      </c>
      <c r="AK26" s="19">
        <f t="shared" si="27"/>
        <v>5.48</v>
      </c>
      <c r="AL26" s="20" t="str">
        <f t="shared" si="8"/>
        <v>B</v>
      </c>
      <c r="AM26" s="21">
        <f t="shared" si="9"/>
        <v>3</v>
      </c>
      <c r="AN26" s="20" t="str">
        <f t="shared" si="10"/>
        <v>B</v>
      </c>
      <c r="AO26" s="21">
        <f t="shared" si="11"/>
        <v>3</v>
      </c>
      <c r="AP26" s="20" t="str">
        <f t="shared" si="12"/>
        <v>F</v>
      </c>
      <c r="AQ26" s="21">
        <f t="shared" si="13"/>
        <v>0</v>
      </c>
      <c r="AR26" s="20" t="str">
        <f t="shared" si="14"/>
        <v>D</v>
      </c>
      <c r="AS26" s="21">
        <f t="shared" si="15"/>
        <v>1</v>
      </c>
      <c r="AT26" s="20" t="str">
        <f t="shared" si="16"/>
        <v>D</v>
      </c>
      <c r="AU26" s="21">
        <f t="shared" si="17"/>
        <v>1</v>
      </c>
      <c r="AV26" s="20" t="str">
        <f t="shared" si="18"/>
        <v>F</v>
      </c>
      <c r="AW26" s="21">
        <f t="shared" si="19"/>
        <v>0</v>
      </c>
      <c r="AX26" s="20" t="str">
        <f t="shared" si="20"/>
        <v>C</v>
      </c>
      <c r="AY26" s="21">
        <f t="shared" si="21"/>
        <v>2</v>
      </c>
      <c r="AZ26" s="20" t="str">
        <f t="shared" si="22"/>
        <v>B</v>
      </c>
      <c r="BA26" s="21">
        <f t="shared" si="23"/>
        <v>3</v>
      </c>
      <c r="BB26" s="22">
        <f t="shared" si="28"/>
        <v>1.62</v>
      </c>
      <c r="BC26" s="22">
        <f t="shared" si="29"/>
        <v>16</v>
      </c>
      <c r="BD26" s="22">
        <f t="shared" si="30"/>
        <v>2.13</v>
      </c>
      <c r="BE26" s="22" t="str">
        <f t="shared" si="24"/>
        <v>Trung b×nh</v>
      </c>
      <c r="BF26" s="23">
        <f t="shared" si="25"/>
        <v>4.857142857142857</v>
      </c>
      <c r="BG26" s="24" t="str">
        <f t="shared" si="26"/>
        <v>YK</v>
      </c>
    </row>
    <row r="27" spans="1:59" ht="19.5" customHeight="1">
      <c r="A27" s="17">
        <v>22</v>
      </c>
      <c r="B27" s="40" t="s">
        <v>101</v>
      </c>
      <c r="C27" s="55" t="s">
        <v>102</v>
      </c>
      <c r="D27" s="48">
        <v>35633</v>
      </c>
      <c r="E27" s="92">
        <v>8.5</v>
      </c>
      <c r="F27" s="93">
        <v>9</v>
      </c>
      <c r="G27" s="94">
        <v>7</v>
      </c>
      <c r="H27" s="18">
        <f t="shared" si="0"/>
        <v>7.5</v>
      </c>
      <c r="I27" s="92">
        <v>6.8</v>
      </c>
      <c r="J27" s="93">
        <v>8</v>
      </c>
      <c r="K27" s="94">
        <v>8.5</v>
      </c>
      <c r="L27" s="18">
        <f t="shared" si="1"/>
        <v>8.1</v>
      </c>
      <c r="M27" s="92">
        <v>6.7</v>
      </c>
      <c r="N27" s="93">
        <v>8</v>
      </c>
      <c r="O27" s="94">
        <v>4.5</v>
      </c>
      <c r="P27" s="18">
        <f t="shared" si="2"/>
        <v>5.3</v>
      </c>
      <c r="Q27" s="92">
        <v>6.7</v>
      </c>
      <c r="R27" s="93">
        <v>8</v>
      </c>
      <c r="S27" s="94">
        <v>7</v>
      </c>
      <c r="T27" s="18">
        <f t="shared" si="3"/>
        <v>7</v>
      </c>
      <c r="U27" s="92">
        <v>8</v>
      </c>
      <c r="V27" s="93">
        <v>9</v>
      </c>
      <c r="W27" s="94">
        <v>8.5</v>
      </c>
      <c r="X27" s="18">
        <f t="shared" si="4"/>
        <v>8.5</v>
      </c>
      <c r="Y27" s="92">
        <v>6</v>
      </c>
      <c r="Z27" s="93">
        <v>9</v>
      </c>
      <c r="AA27" s="94">
        <v>6</v>
      </c>
      <c r="AB27" s="18">
        <f t="shared" si="5"/>
        <v>6.3</v>
      </c>
      <c r="AC27" s="92">
        <v>7</v>
      </c>
      <c r="AD27" s="93">
        <v>8</v>
      </c>
      <c r="AE27" s="94">
        <v>8.5</v>
      </c>
      <c r="AF27" s="18">
        <f t="shared" si="6"/>
        <v>8.2</v>
      </c>
      <c r="AG27" s="92">
        <v>7.8</v>
      </c>
      <c r="AH27" s="93">
        <v>9</v>
      </c>
      <c r="AI27" s="94">
        <v>8</v>
      </c>
      <c r="AJ27" s="18">
        <f t="shared" si="7"/>
        <v>8.1</v>
      </c>
      <c r="AK27" s="19">
        <f t="shared" si="27"/>
        <v>7.43</v>
      </c>
      <c r="AL27" s="20" t="str">
        <f t="shared" si="8"/>
        <v>B</v>
      </c>
      <c r="AM27" s="21">
        <f t="shared" si="9"/>
        <v>3</v>
      </c>
      <c r="AN27" s="20" t="str">
        <f t="shared" si="10"/>
        <v>B</v>
      </c>
      <c r="AO27" s="21">
        <f t="shared" si="11"/>
        <v>3</v>
      </c>
      <c r="AP27" s="20" t="str">
        <f t="shared" si="12"/>
        <v>D</v>
      </c>
      <c r="AQ27" s="21">
        <f t="shared" si="13"/>
        <v>1</v>
      </c>
      <c r="AR27" s="20" t="str">
        <f t="shared" si="14"/>
        <v>B</v>
      </c>
      <c r="AS27" s="21">
        <f t="shared" si="15"/>
        <v>3</v>
      </c>
      <c r="AT27" s="20" t="str">
        <f t="shared" si="16"/>
        <v>A</v>
      </c>
      <c r="AU27" s="21">
        <f t="shared" si="17"/>
        <v>4</v>
      </c>
      <c r="AV27" s="20" t="str">
        <f t="shared" si="18"/>
        <v>C</v>
      </c>
      <c r="AW27" s="21">
        <f t="shared" si="19"/>
        <v>2</v>
      </c>
      <c r="AX27" s="20" t="str">
        <f t="shared" si="20"/>
        <v>B</v>
      </c>
      <c r="AY27" s="21">
        <f t="shared" si="21"/>
        <v>3</v>
      </c>
      <c r="AZ27" s="20" t="str">
        <f t="shared" si="22"/>
        <v>B</v>
      </c>
      <c r="BA27" s="21">
        <f t="shared" si="23"/>
        <v>3</v>
      </c>
      <c r="BB27" s="22">
        <f t="shared" si="28"/>
        <v>2.81</v>
      </c>
      <c r="BC27" s="22">
        <f t="shared" si="29"/>
        <v>21</v>
      </c>
      <c r="BD27" s="22">
        <f t="shared" si="30"/>
        <v>2.81</v>
      </c>
      <c r="BE27" s="22" t="str">
        <f t="shared" si="24"/>
        <v>Kh¸</v>
      </c>
      <c r="BF27" s="23">
        <f t="shared" si="25"/>
        <v>7.142857142857143</v>
      </c>
      <c r="BG27" s="24" t="str">
        <f t="shared" si="26"/>
        <v>Khá</v>
      </c>
    </row>
    <row r="28" spans="1:59" ht="19.5" customHeight="1">
      <c r="A28" s="25">
        <v>23</v>
      </c>
      <c r="B28" s="45" t="s">
        <v>103</v>
      </c>
      <c r="C28" s="53" t="s">
        <v>104</v>
      </c>
      <c r="D28" s="36">
        <v>35511</v>
      </c>
      <c r="E28" s="92">
        <v>7</v>
      </c>
      <c r="F28" s="93">
        <v>9</v>
      </c>
      <c r="G28" s="94">
        <v>8</v>
      </c>
      <c r="H28" s="18">
        <f t="shared" si="0"/>
        <v>7.9</v>
      </c>
      <c r="I28" s="92">
        <v>8.7</v>
      </c>
      <c r="J28" s="93">
        <v>9</v>
      </c>
      <c r="K28" s="94">
        <v>9</v>
      </c>
      <c r="L28" s="18">
        <f t="shared" si="1"/>
        <v>8.9</v>
      </c>
      <c r="M28" s="92">
        <v>7.7</v>
      </c>
      <c r="N28" s="93">
        <v>9</v>
      </c>
      <c r="O28" s="94">
        <v>9.5</v>
      </c>
      <c r="P28" s="18">
        <f t="shared" si="2"/>
        <v>9.1</v>
      </c>
      <c r="Q28" s="92">
        <v>8</v>
      </c>
      <c r="R28" s="93">
        <v>10</v>
      </c>
      <c r="S28" s="94">
        <v>8.5</v>
      </c>
      <c r="T28" s="18">
        <f t="shared" si="3"/>
        <v>8.6</v>
      </c>
      <c r="U28" s="92">
        <v>8.3</v>
      </c>
      <c r="V28" s="93">
        <v>9</v>
      </c>
      <c r="W28" s="94">
        <v>9</v>
      </c>
      <c r="X28" s="18">
        <f t="shared" si="4"/>
        <v>8.9</v>
      </c>
      <c r="Y28" s="92">
        <v>6.5</v>
      </c>
      <c r="Z28" s="93">
        <v>9</v>
      </c>
      <c r="AA28" s="94">
        <v>9</v>
      </c>
      <c r="AB28" s="18">
        <f t="shared" si="5"/>
        <v>8.5</v>
      </c>
      <c r="AC28" s="92">
        <v>7.9</v>
      </c>
      <c r="AD28" s="93">
        <v>8</v>
      </c>
      <c r="AE28" s="94">
        <v>9</v>
      </c>
      <c r="AF28" s="18">
        <f t="shared" si="6"/>
        <v>8.7</v>
      </c>
      <c r="AG28" s="92">
        <v>7.5</v>
      </c>
      <c r="AH28" s="93">
        <v>9</v>
      </c>
      <c r="AI28" s="94">
        <v>7</v>
      </c>
      <c r="AJ28" s="18">
        <f t="shared" si="7"/>
        <v>7.3</v>
      </c>
      <c r="AK28" s="19">
        <f t="shared" si="27"/>
        <v>8.55</v>
      </c>
      <c r="AL28" s="20" t="str">
        <f t="shared" si="8"/>
        <v>B</v>
      </c>
      <c r="AM28" s="21">
        <f t="shared" si="9"/>
        <v>3</v>
      </c>
      <c r="AN28" s="20" t="str">
        <f t="shared" si="10"/>
        <v>A</v>
      </c>
      <c r="AO28" s="21">
        <f t="shared" si="11"/>
        <v>4</v>
      </c>
      <c r="AP28" s="20" t="str">
        <f t="shared" si="12"/>
        <v>A</v>
      </c>
      <c r="AQ28" s="21">
        <f t="shared" si="13"/>
        <v>4</v>
      </c>
      <c r="AR28" s="20" t="str">
        <f t="shared" si="14"/>
        <v>A</v>
      </c>
      <c r="AS28" s="21">
        <f t="shared" si="15"/>
        <v>4</v>
      </c>
      <c r="AT28" s="20" t="str">
        <f t="shared" si="16"/>
        <v>A</v>
      </c>
      <c r="AU28" s="21">
        <f t="shared" si="17"/>
        <v>4</v>
      </c>
      <c r="AV28" s="20" t="str">
        <f t="shared" si="18"/>
        <v>A</v>
      </c>
      <c r="AW28" s="21">
        <f t="shared" si="19"/>
        <v>4</v>
      </c>
      <c r="AX28" s="20" t="str">
        <f t="shared" si="20"/>
        <v>A</v>
      </c>
      <c r="AY28" s="21">
        <f t="shared" si="21"/>
        <v>4</v>
      </c>
      <c r="AZ28" s="20" t="str">
        <f t="shared" si="22"/>
        <v>B</v>
      </c>
      <c r="BA28" s="21">
        <f t="shared" si="23"/>
        <v>3</v>
      </c>
      <c r="BB28" s="22">
        <f t="shared" si="28"/>
        <v>3.81</v>
      </c>
      <c r="BC28" s="22">
        <f t="shared" si="29"/>
        <v>21</v>
      </c>
      <c r="BD28" s="22">
        <f t="shared" si="30"/>
        <v>3.81</v>
      </c>
      <c r="BE28" s="22" t="str">
        <f t="shared" si="24"/>
        <v>XuÊt s¾c</v>
      </c>
      <c r="BF28" s="23">
        <f t="shared" si="25"/>
        <v>8.857142857142858</v>
      </c>
      <c r="BG28" s="24" t="str">
        <f t="shared" si="26"/>
        <v>Giỏi</v>
      </c>
    </row>
    <row r="29" spans="1:59" ht="19.5" customHeight="1">
      <c r="A29" s="17">
        <v>24</v>
      </c>
      <c r="B29" s="64" t="s">
        <v>105</v>
      </c>
      <c r="C29" s="55" t="s">
        <v>106</v>
      </c>
      <c r="D29" s="48">
        <v>35656</v>
      </c>
      <c r="E29" s="92">
        <v>8</v>
      </c>
      <c r="F29" s="93">
        <v>7</v>
      </c>
      <c r="G29" s="94">
        <v>7</v>
      </c>
      <c r="H29" s="18">
        <f t="shared" si="0"/>
        <v>7.2</v>
      </c>
      <c r="I29" s="92">
        <v>7.3</v>
      </c>
      <c r="J29" s="93">
        <v>8</v>
      </c>
      <c r="K29" s="94">
        <v>8</v>
      </c>
      <c r="L29" s="18">
        <f t="shared" si="1"/>
        <v>7.9</v>
      </c>
      <c r="M29" s="92">
        <v>6.7</v>
      </c>
      <c r="N29" s="93">
        <v>8</v>
      </c>
      <c r="O29" s="94">
        <v>7.5</v>
      </c>
      <c r="P29" s="18">
        <f t="shared" si="2"/>
        <v>7.4</v>
      </c>
      <c r="Q29" s="92">
        <v>6</v>
      </c>
      <c r="R29" s="93">
        <v>8</v>
      </c>
      <c r="S29" s="94">
        <v>7</v>
      </c>
      <c r="T29" s="18">
        <f t="shared" si="3"/>
        <v>6.9</v>
      </c>
      <c r="U29" s="92">
        <v>7.3</v>
      </c>
      <c r="V29" s="93">
        <v>8</v>
      </c>
      <c r="W29" s="94">
        <v>8</v>
      </c>
      <c r="X29" s="18">
        <f t="shared" si="4"/>
        <v>7.9</v>
      </c>
      <c r="Y29" s="92">
        <v>5.5</v>
      </c>
      <c r="Z29" s="93">
        <v>9</v>
      </c>
      <c r="AA29" s="94">
        <v>3</v>
      </c>
      <c r="AB29" s="18">
        <f t="shared" si="5"/>
        <v>4.1</v>
      </c>
      <c r="AC29" s="92">
        <v>7</v>
      </c>
      <c r="AD29" s="93">
        <v>8</v>
      </c>
      <c r="AE29" s="94">
        <v>9</v>
      </c>
      <c r="AF29" s="18">
        <f t="shared" si="6"/>
        <v>8.5</v>
      </c>
      <c r="AG29" s="92">
        <v>7.3</v>
      </c>
      <c r="AH29" s="93">
        <v>9</v>
      </c>
      <c r="AI29" s="94">
        <v>8</v>
      </c>
      <c r="AJ29" s="18">
        <f t="shared" si="7"/>
        <v>8</v>
      </c>
      <c r="AK29" s="19">
        <f t="shared" si="27"/>
        <v>7.17</v>
      </c>
      <c r="AL29" s="20" t="str">
        <f t="shared" si="8"/>
        <v>B</v>
      </c>
      <c r="AM29" s="21">
        <f t="shared" si="9"/>
        <v>3</v>
      </c>
      <c r="AN29" s="20" t="str">
        <f t="shared" si="10"/>
        <v>B</v>
      </c>
      <c r="AO29" s="21">
        <f t="shared" si="11"/>
        <v>3</v>
      </c>
      <c r="AP29" s="20" t="str">
        <f t="shared" si="12"/>
        <v>B</v>
      </c>
      <c r="AQ29" s="21">
        <f t="shared" si="13"/>
        <v>3</v>
      </c>
      <c r="AR29" s="20" t="str">
        <f t="shared" si="14"/>
        <v>C</v>
      </c>
      <c r="AS29" s="21">
        <f t="shared" si="15"/>
        <v>2</v>
      </c>
      <c r="AT29" s="20" t="str">
        <f t="shared" si="16"/>
        <v>B</v>
      </c>
      <c r="AU29" s="21">
        <f t="shared" si="17"/>
        <v>3</v>
      </c>
      <c r="AV29" s="20" t="str">
        <f t="shared" si="18"/>
        <v>D</v>
      </c>
      <c r="AW29" s="21">
        <f t="shared" si="19"/>
        <v>1</v>
      </c>
      <c r="AX29" s="20" t="str">
        <f t="shared" si="20"/>
        <v>A</v>
      </c>
      <c r="AY29" s="21">
        <f t="shared" si="21"/>
        <v>4</v>
      </c>
      <c r="AZ29" s="20" t="str">
        <f t="shared" si="22"/>
        <v>B</v>
      </c>
      <c r="BA29" s="21">
        <f t="shared" si="23"/>
        <v>3</v>
      </c>
      <c r="BB29" s="22">
        <f t="shared" si="28"/>
        <v>2.67</v>
      </c>
      <c r="BC29" s="22">
        <f t="shared" si="29"/>
        <v>21</v>
      </c>
      <c r="BD29" s="22">
        <f t="shared" si="30"/>
        <v>2.67</v>
      </c>
      <c r="BE29" s="22" t="str">
        <f t="shared" si="24"/>
        <v>Kh¸</v>
      </c>
      <c r="BF29" s="23">
        <f t="shared" si="25"/>
        <v>7.071428571428571</v>
      </c>
      <c r="BG29" s="24" t="str">
        <f t="shared" si="26"/>
        <v>Khá</v>
      </c>
    </row>
    <row r="30" spans="1:59" ht="19.5" customHeight="1">
      <c r="A30" s="17">
        <v>25</v>
      </c>
      <c r="B30" s="64" t="s">
        <v>88</v>
      </c>
      <c r="C30" s="55" t="s">
        <v>16</v>
      </c>
      <c r="D30" s="48">
        <v>35770</v>
      </c>
      <c r="E30" s="92">
        <v>7</v>
      </c>
      <c r="F30" s="93">
        <v>8</v>
      </c>
      <c r="G30" s="94">
        <v>7</v>
      </c>
      <c r="H30" s="18">
        <f t="shared" si="0"/>
        <v>7.1</v>
      </c>
      <c r="I30" s="92">
        <v>8</v>
      </c>
      <c r="J30" s="93">
        <v>9</v>
      </c>
      <c r="K30" s="94">
        <v>7</v>
      </c>
      <c r="L30" s="18">
        <f t="shared" si="1"/>
        <v>7.4</v>
      </c>
      <c r="M30" s="92">
        <v>8</v>
      </c>
      <c r="N30" s="93">
        <v>9</v>
      </c>
      <c r="O30" s="94">
        <v>9</v>
      </c>
      <c r="P30" s="18">
        <f t="shared" si="2"/>
        <v>8.8</v>
      </c>
      <c r="Q30" s="92">
        <v>6.7</v>
      </c>
      <c r="R30" s="93">
        <v>8</v>
      </c>
      <c r="S30" s="94">
        <v>7</v>
      </c>
      <c r="T30" s="18">
        <f t="shared" si="3"/>
        <v>7</v>
      </c>
      <c r="U30" s="92">
        <v>8.3</v>
      </c>
      <c r="V30" s="93">
        <v>9</v>
      </c>
      <c r="W30" s="94">
        <v>8.5</v>
      </c>
      <c r="X30" s="18">
        <f t="shared" si="4"/>
        <v>8.5</v>
      </c>
      <c r="Y30" s="92">
        <v>6</v>
      </c>
      <c r="Z30" s="93">
        <v>9</v>
      </c>
      <c r="AA30" s="94">
        <v>4</v>
      </c>
      <c r="AB30" s="18">
        <f t="shared" si="5"/>
        <v>4.9</v>
      </c>
      <c r="AC30" s="92">
        <v>8</v>
      </c>
      <c r="AD30" s="93">
        <v>8</v>
      </c>
      <c r="AE30" s="94">
        <v>9.5</v>
      </c>
      <c r="AF30" s="18">
        <f t="shared" si="6"/>
        <v>9.1</v>
      </c>
      <c r="AG30" s="92">
        <v>6.5</v>
      </c>
      <c r="AH30" s="93">
        <v>8</v>
      </c>
      <c r="AI30" s="94">
        <v>8</v>
      </c>
      <c r="AJ30" s="18">
        <f t="shared" si="7"/>
        <v>7.7</v>
      </c>
      <c r="AK30" s="19">
        <f t="shared" si="27"/>
        <v>7.44</v>
      </c>
      <c r="AL30" s="20" t="str">
        <f t="shared" si="8"/>
        <v>B</v>
      </c>
      <c r="AM30" s="21">
        <f t="shared" si="9"/>
        <v>3</v>
      </c>
      <c r="AN30" s="20" t="str">
        <f t="shared" si="10"/>
        <v>B</v>
      </c>
      <c r="AO30" s="21">
        <f t="shared" si="11"/>
        <v>3</v>
      </c>
      <c r="AP30" s="20" t="str">
        <f t="shared" si="12"/>
        <v>A</v>
      </c>
      <c r="AQ30" s="21">
        <f t="shared" si="13"/>
        <v>4</v>
      </c>
      <c r="AR30" s="20" t="str">
        <f t="shared" si="14"/>
        <v>B</v>
      </c>
      <c r="AS30" s="21">
        <f t="shared" si="15"/>
        <v>3</v>
      </c>
      <c r="AT30" s="20" t="str">
        <f t="shared" si="16"/>
        <v>A</v>
      </c>
      <c r="AU30" s="21">
        <f t="shared" si="17"/>
        <v>4</v>
      </c>
      <c r="AV30" s="20" t="str">
        <f t="shared" si="18"/>
        <v>D</v>
      </c>
      <c r="AW30" s="21">
        <f t="shared" si="19"/>
        <v>1</v>
      </c>
      <c r="AX30" s="20" t="str">
        <f t="shared" si="20"/>
        <v>A</v>
      </c>
      <c r="AY30" s="21">
        <f t="shared" si="21"/>
        <v>4</v>
      </c>
      <c r="AZ30" s="20" t="str">
        <f t="shared" si="22"/>
        <v>B</v>
      </c>
      <c r="BA30" s="21">
        <f t="shared" si="23"/>
        <v>3</v>
      </c>
      <c r="BB30" s="22">
        <f t="shared" si="28"/>
        <v>3.05</v>
      </c>
      <c r="BC30" s="22">
        <f t="shared" si="29"/>
        <v>21</v>
      </c>
      <c r="BD30" s="22">
        <f t="shared" si="30"/>
        <v>3.05</v>
      </c>
      <c r="BE30" s="22" t="str">
        <f t="shared" si="24"/>
        <v>Kh¸</v>
      </c>
      <c r="BF30" s="23">
        <f t="shared" si="25"/>
        <v>7.428571428571429</v>
      </c>
      <c r="BG30" s="24" t="str">
        <f t="shared" si="26"/>
        <v>Khá</v>
      </c>
    </row>
    <row r="31" spans="1:59" ht="19.5" customHeight="1">
      <c r="A31" s="25">
        <v>26</v>
      </c>
      <c r="B31" s="64" t="s">
        <v>107</v>
      </c>
      <c r="C31" s="55" t="s">
        <v>16</v>
      </c>
      <c r="D31" s="48">
        <v>35616</v>
      </c>
      <c r="E31" s="92">
        <v>7.5</v>
      </c>
      <c r="F31" s="93">
        <v>8</v>
      </c>
      <c r="G31" s="94">
        <v>7</v>
      </c>
      <c r="H31" s="18">
        <f t="shared" si="0"/>
        <v>7.2</v>
      </c>
      <c r="I31" s="92">
        <v>4.7</v>
      </c>
      <c r="J31" s="93">
        <v>5</v>
      </c>
      <c r="K31" s="94">
        <v>0</v>
      </c>
      <c r="L31" s="18">
        <f t="shared" si="1"/>
        <v>1.4</v>
      </c>
      <c r="M31" s="95"/>
      <c r="N31" s="96"/>
      <c r="O31" s="97"/>
      <c r="P31" s="18">
        <f t="shared" si="2"/>
        <v>0</v>
      </c>
      <c r="Q31" s="92">
        <v>4</v>
      </c>
      <c r="R31" s="93">
        <v>5</v>
      </c>
      <c r="S31" s="94">
        <v>5</v>
      </c>
      <c r="T31" s="18">
        <f t="shared" si="3"/>
        <v>4.8</v>
      </c>
      <c r="U31" s="92">
        <v>6</v>
      </c>
      <c r="V31" s="93">
        <v>7</v>
      </c>
      <c r="W31" s="94">
        <v>8</v>
      </c>
      <c r="X31" s="18">
        <f t="shared" si="4"/>
        <v>7.5</v>
      </c>
      <c r="Y31" s="92">
        <v>6</v>
      </c>
      <c r="Z31" s="93">
        <v>8</v>
      </c>
      <c r="AA31" s="94">
        <v>4</v>
      </c>
      <c r="AB31" s="18">
        <f t="shared" si="5"/>
        <v>4.8</v>
      </c>
      <c r="AC31" s="92">
        <v>8</v>
      </c>
      <c r="AD31" s="93">
        <v>8</v>
      </c>
      <c r="AE31" s="94">
        <v>8.5</v>
      </c>
      <c r="AF31" s="18">
        <f t="shared" si="6"/>
        <v>8.4</v>
      </c>
      <c r="AG31" s="92">
        <v>7.5</v>
      </c>
      <c r="AH31" s="93">
        <v>9</v>
      </c>
      <c r="AI31" s="94">
        <v>3</v>
      </c>
      <c r="AJ31" s="18">
        <f t="shared" si="7"/>
        <v>4.5</v>
      </c>
      <c r="AK31" s="19">
        <f t="shared" si="27"/>
        <v>4.62</v>
      </c>
      <c r="AL31" s="20" t="str">
        <f t="shared" si="8"/>
        <v>B</v>
      </c>
      <c r="AM31" s="21">
        <f t="shared" si="9"/>
        <v>3</v>
      </c>
      <c r="AN31" s="20" t="str">
        <f t="shared" si="10"/>
        <v>F</v>
      </c>
      <c r="AO31" s="21">
        <f t="shared" si="11"/>
        <v>0</v>
      </c>
      <c r="AP31" s="20" t="str">
        <f t="shared" si="12"/>
        <v>F0</v>
      </c>
      <c r="AQ31" s="21">
        <f t="shared" si="13"/>
        <v>0</v>
      </c>
      <c r="AR31" s="20" t="str">
        <f t="shared" si="14"/>
        <v>D</v>
      </c>
      <c r="AS31" s="21">
        <f t="shared" si="15"/>
        <v>1</v>
      </c>
      <c r="AT31" s="20" t="str">
        <f t="shared" si="16"/>
        <v>B</v>
      </c>
      <c r="AU31" s="21">
        <f t="shared" si="17"/>
        <v>3</v>
      </c>
      <c r="AV31" s="20" t="str">
        <f t="shared" si="18"/>
        <v>D</v>
      </c>
      <c r="AW31" s="21">
        <f t="shared" si="19"/>
        <v>1</v>
      </c>
      <c r="AX31" s="20" t="str">
        <f t="shared" si="20"/>
        <v>B</v>
      </c>
      <c r="AY31" s="21">
        <f t="shared" si="21"/>
        <v>3</v>
      </c>
      <c r="AZ31" s="20" t="str">
        <f t="shared" si="22"/>
        <v>D</v>
      </c>
      <c r="BA31" s="21">
        <f t="shared" si="23"/>
        <v>1</v>
      </c>
      <c r="BB31" s="22">
        <f t="shared" si="28"/>
        <v>1.38</v>
      </c>
      <c r="BC31" s="22">
        <f t="shared" si="29"/>
        <v>15</v>
      </c>
      <c r="BD31" s="22">
        <f t="shared" si="30"/>
        <v>1.93</v>
      </c>
      <c r="BE31" s="22" t="str">
        <f t="shared" si="24"/>
        <v>Trung b×nh yÕu</v>
      </c>
      <c r="BF31" s="23">
        <f t="shared" si="25"/>
        <v>4.642857142857143</v>
      </c>
      <c r="BG31" s="24" t="str">
        <f t="shared" si="26"/>
        <v>YK</v>
      </c>
    </row>
    <row r="32" spans="1:59" ht="19.5" customHeight="1">
      <c r="A32" s="17">
        <v>27</v>
      </c>
      <c r="B32" s="68" t="s">
        <v>134</v>
      </c>
      <c r="C32" s="53" t="s">
        <v>16</v>
      </c>
      <c r="D32" s="36">
        <v>35642</v>
      </c>
      <c r="E32" s="92">
        <v>6</v>
      </c>
      <c r="F32" s="93">
        <v>5</v>
      </c>
      <c r="G32" s="94">
        <v>6</v>
      </c>
      <c r="H32" s="18">
        <f t="shared" si="0"/>
        <v>5.9</v>
      </c>
      <c r="I32" s="95"/>
      <c r="J32" s="96"/>
      <c r="K32" s="97"/>
      <c r="L32" s="18">
        <f t="shared" si="1"/>
        <v>0</v>
      </c>
      <c r="M32" s="92">
        <v>3.7</v>
      </c>
      <c r="N32" s="93">
        <v>4</v>
      </c>
      <c r="O32" s="94">
        <v>1</v>
      </c>
      <c r="P32" s="18">
        <f t="shared" si="2"/>
        <v>1.8</v>
      </c>
      <c r="Q32" s="92">
        <v>2</v>
      </c>
      <c r="R32" s="93">
        <v>2</v>
      </c>
      <c r="S32" s="94">
        <v>4</v>
      </c>
      <c r="T32" s="18">
        <f t="shared" si="3"/>
        <v>3.4</v>
      </c>
      <c r="U32" s="92">
        <v>4.3</v>
      </c>
      <c r="V32" s="93">
        <v>4</v>
      </c>
      <c r="W32" s="94">
        <v>5</v>
      </c>
      <c r="X32" s="18">
        <f t="shared" si="4"/>
        <v>4.8</v>
      </c>
      <c r="Y32" s="95"/>
      <c r="Z32" s="96"/>
      <c r="AA32" s="97"/>
      <c r="AB32" s="18">
        <f t="shared" si="5"/>
        <v>0</v>
      </c>
      <c r="AC32" s="92">
        <v>4.4</v>
      </c>
      <c r="AD32" s="93">
        <v>6</v>
      </c>
      <c r="AE32" s="94">
        <v>6</v>
      </c>
      <c r="AF32" s="18">
        <f t="shared" si="6"/>
        <v>5.7</v>
      </c>
      <c r="AG32" s="92">
        <v>2.5</v>
      </c>
      <c r="AH32" s="93">
        <v>4</v>
      </c>
      <c r="AI32" s="94">
        <v>1</v>
      </c>
      <c r="AJ32" s="18">
        <f t="shared" si="7"/>
        <v>1.6</v>
      </c>
      <c r="AK32" s="19">
        <f t="shared" si="27"/>
        <v>2.6</v>
      </c>
      <c r="AL32" s="20" t="str">
        <f t="shared" si="8"/>
        <v>C</v>
      </c>
      <c r="AM32" s="21">
        <f t="shared" si="9"/>
        <v>2</v>
      </c>
      <c r="AN32" s="20" t="str">
        <f t="shared" si="10"/>
        <v>F0</v>
      </c>
      <c r="AO32" s="21">
        <f t="shared" si="11"/>
        <v>0</v>
      </c>
      <c r="AP32" s="20" t="str">
        <f t="shared" si="12"/>
        <v>F</v>
      </c>
      <c r="AQ32" s="21">
        <f t="shared" si="13"/>
        <v>0</v>
      </c>
      <c r="AR32" s="20" t="str">
        <f t="shared" si="14"/>
        <v>F</v>
      </c>
      <c r="AS32" s="21">
        <f t="shared" si="15"/>
        <v>0</v>
      </c>
      <c r="AT32" s="20" t="str">
        <f t="shared" si="16"/>
        <v>D</v>
      </c>
      <c r="AU32" s="21">
        <f t="shared" si="17"/>
        <v>1</v>
      </c>
      <c r="AV32" s="20" t="str">
        <f t="shared" si="18"/>
        <v>F0</v>
      </c>
      <c r="AW32" s="21">
        <f t="shared" si="19"/>
        <v>0</v>
      </c>
      <c r="AX32" s="20" t="str">
        <f t="shared" si="20"/>
        <v>C</v>
      </c>
      <c r="AY32" s="21">
        <f t="shared" si="21"/>
        <v>2</v>
      </c>
      <c r="AZ32" s="20" t="str">
        <f t="shared" si="22"/>
        <v>F</v>
      </c>
      <c r="BA32" s="21">
        <f t="shared" si="23"/>
        <v>0</v>
      </c>
      <c r="BB32" s="22">
        <f t="shared" si="28"/>
        <v>0.52</v>
      </c>
      <c r="BC32" s="22">
        <f t="shared" si="29"/>
        <v>7</v>
      </c>
      <c r="BD32" s="22">
        <f t="shared" si="30"/>
        <v>1.57</v>
      </c>
      <c r="BE32" s="22" t="str">
        <f t="shared" si="24"/>
        <v>Trung b×nh yÕu</v>
      </c>
      <c r="BF32" s="23">
        <f>(G32+K32+O32+S32+W32+AA32+AE32)/7</f>
        <v>3.142857142857143</v>
      </c>
      <c r="BG32" s="24" t="str">
        <f>IF(AND(BF32&gt;=8,BF32&lt;=10),"Giỏi",IF(AND(BF32&gt;=7,BF32&lt;8),"Khá",IF(AND(BF32&gt;=6,BF32&lt;7),"TBK",IF(AND(BF32&gt;=5,BF32&lt;6),"TB","YK"))))</f>
        <v>YK</v>
      </c>
    </row>
    <row r="33" spans="1:59" ht="19.5" customHeight="1">
      <c r="A33" s="17">
        <v>28</v>
      </c>
      <c r="B33" s="38" t="s">
        <v>108</v>
      </c>
      <c r="C33" s="53" t="s">
        <v>42</v>
      </c>
      <c r="D33" s="36">
        <v>35595</v>
      </c>
      <c r="E33" s="92">
        <v>7.5</v>
      </c>
      <c r="F33" s="93">
        <v>7</v>
      </c>
      <c r="G33" s="94">
        <v>8</v>
      </c>
      <c r="H33" s="18">
        <f t="shared" si="0"/>
        <v>7.8</v>
      </c>
      <c r="I33" s="92">
        <v>8.8</v>
      </c>
      <c r="J33" s="93">
        <v>8</v>
      </c>
      <c r="K33" s="94">
        <v>8</v>
      </c>
      <c r="L33" s="18">
        <f t="shared" si="1"/>
        <v>8.2</v>
      </c>
      <c r="M33" s="92">
        <v>7.3</v>
      </c>
      <c r="N33" s="93">
        <v>8</v>
      </c>
      <c r="O33" s="94">
        <v>8.5</v>
      </c>
      <c r="P33" s="18">
        <f t="shared" si="2"/>
        <v>8.2</v>
      </c>
      <c r="Q33" s="92">
        <v>7.7</v>
      </c>
      <c r="R33" s="93">
        <v>8</v>
      </c>
      <c r="S33" s="94">
        <v>8</v>
      </c>
      <c r="T33" s="18">
        <f t="shared" si="3"/>
        <v>7.9</v>
      </c>
      <c r="U33" s="92">
        <v>9</v>
      </c>
      <c r="V33" s="93">
        <v>9</v>
      </c>
      <c r="W33" s="94">
        <v>9.5</v>
      </c>
      <c r="X33" s="18">
        <f t="shared" si="4"/>
        <v>9.4</v>
      </c>
      <c r="Y33" s="92">
        <v>6.5</v>
      </c>
      <c r="Z33" s="93">
        <v>9</v>
      </c>
      <c r="AA33" s="94">
        <v>9</v>
      </c>
      <c r="AB33" s="18">
        <f t="shared" si="5"/>
        <v>8.5</v>
      </c>
      <c r="AC33" s="92">
        <v>8.1</v>
      </c>
      <c r="AD33" s="93">
        <v>8</v>
      </c>
      <c r="AE33" s="94">
        <v>9.5</v>
      </c>
      <c r="AF33" s="18">
        <f t="shared" si="6"/>
        <v>9.1</v>
      </c>
      <c r="AG33" s="92">
        <v>6.8</v>
      </c>
      <c r="AH33" s="93">
        <v>8</v>
      </c>
      <c r="AI33" s="94">
        <v>8</v>
      </c>
      <c r="AJ33" s="18">
        <f t="shared" si="7"/>
        <v>7.8</v>
      </c>
      <c r="AK33" s="19">
        <f t="shared" si="27"/>
        <v>8.38</v>
      </c>
      <c r="AL33" s="20" t="str">
        <f t="shared" si="8"/>
        <v>B</v>
      </c>
      <c r="AM33" s="21">
        <f t="shared" si="9"/>
        <v>3</v>
      </c>
      <c r="AN33" s="20" t="str">
        <f t="shared" si="10"/>
        <v>B</v>
      </c>
      <c r="AO33" s="21">
        <f t="shared" si="11"/>
        <v>3</v>
      </c>
      <c r="AP33" s="20" t="str">
        <f t="shared" si="12"/>
        <v>B</v>
      </c>
      <c r="AQ33" s="21">
        <f t="shared" si="13"/>
        <v>3</v>
      </c>
      <c r="AR33" s="20" t="str">
        <f t="shared" si="14"/>
        <v>B</v>
      </c>
      <c r="AS33" s="21">
        <f t="shared" si="15"/>
        <v>3</v>
      </c>
      <c r="AT33" s="20" t="str">
        <f t="shared" si="16"/>
        <v>A</v>
      </c>
      <c r="AU33" s="21">
        <f t="shared" si="17"/>
        <v>4</v>
      </c>
      <c r="AV33" s="20" t="str">
        <f t="shared" si="18"/>
        <v>A</v>
      </c>
      <c r="AW33" s="21">
        <f t="shared" si="19"/>
        <v>4</v>
      </c>
      <c r="AX33" s="20" t="str">
        <f t="shared" si="20"/>
        <v>A</v>
      </c>
      <c r="AY33" s="21">
        <f t="shared" si="21"/>
        <v>4</v>
      </c>
      <c r="AZ33" s="20" t="str">
        <f t="shared" si="22"/>
        <v>B</v>
      </c>
      <c r="BA33" s="21">
        <f t="shared" si="23"/>
        <v>3</v>
      </c>
      <c r="BB33" s="22">
        <f t="shared" si="28"/>
        <v>3.38</v>
      </c>
      <c r="BC33" s="22">
        <f t="shared" si="29"/>
        <v>21</v>
      </c>
      <c r="BD33" s="22">
        <f t="shared" si="30"/>
        <v>3.38</v>
      </c>
      <c r="BE33" s="22" t="str">
        <f t="shared" si="24"/>
        <v>Giái</v>
      </c>
      <c r="BF33" s="23">
        <f t="shared" si="25"/>
        <v>8.642857142857142</v>
      </c>
      <c r="BG33" s="24" t="str">
        <f t="shared" si="26"/>
        <v>Giỏi</v>
      </c>
    </row>
    <row r="34" spans="1:59" ht="19.5" customHeight="1">
      <c r="A34" s="25">
        <v>29</v>
      </c>
      <c r="B34" s="38" t="s">
        <v>109</v>
      </c>
      <c r="C34" s="53" t="s">
        <v>47</v>
      </c>
      <c r="D34" s="36">
        <v>35401</v>
      </c>
      <c r="E34" s="92">
        <v>7</v>
      </c>
      <c r="F34" s="93">
        <v>8</v>
      </c>
      <c r="G34" s="94">
        <v>8</v>
      </c>
      <c r="H34" s="18">
        <f t="shared" si="0"/>
        <v>7.8</v>
      </c>
      <c r="I34" s="92">
        <v>8.7</v>
      </c>
      <c r="J34" s="93">
        <v>9</v>
      </c>
      <c r="K34" s="94">
        <v>8</v>
      </c>
      <c r="L34" s="18">
        <f t="shared" si="1"/>
        <v>8.2</v>
      </c>
      <c r="M34" s="92">
        <v>9.3</v>
      </c>
      <c r="N34" s="93">
        <v>10</v>
      </c>
      <c r="O34" s="94">
        <v>9</v>
      </c>
      <c r="P34" s="18">
        <f t="shared" si="2"/>
        <v>9.2</v>
      </c>
      <c r="Q34" s="92">
        <v>9</v>
      </c>
      <c r="R34" s="93">
        <v>10</v>
      </c>
      <c r="S34" s="94">
        <v>9.5</v>
      </c>
      <c r="T34" s="18">
        <f t="shared" si="3"/>
        <v>9.5</v>
      </c>
      <c r="U34" s="92">
        <v>9.3</v>
      </c>
      <c r="V34" s="93">
        <v>9</v>
      </c>
      <c r="W34" s="94">
        <v>9.5</v>
      </c>
      <c r="X34" s="18">
        <f t="shared" si="4"/>
        <v>9.4</v>
      </c>
      <c r="Y34" s="92">
        <v>6.3</v>
      </c>
      <c r="Z34" s="93">
        <v>9</v>
      </c>
      <c r="AA34" s="94">
        <v>7</v>
      </c>
      <c r="AB34" s="18">
        <f t="shared" si="5"/>
        <v>7.1</v>
      </c>
      <c r="AC34" s="92">
        <v>9</v>
      </c>
      <c r="AD34" s="93">
        <v>9</v>
      </c>
      <c r="AE34" s="94">
        <v>9.5</v>
      </c>
      <c r="AF34" s="18">
        <f t="shared" si="6"/>
        <v>9.4</v>
      </c>
      <c r="AG34" s="92">
        <v>8.3</v>
      </c>
      <c r="AH34" s="93">
        <v>10</v>
      </c>
      <c r="AI34" s="94">
        <v>9</v>
      </c>
      <c r="AJ34" s="18">
        <f t="shared" si="7"/>
        <v>9</v>
      </c>
      <c r="AK34" s="19">
        <f t="shared" si="27"/>
        <v>8.65</v>
      </c>
      <c r="AL34" s="20" t="str">
        <f t="shared" si="8"/>
        <v>B</v>
      </c>
      <c r="AM34" s="21">
        <f t="shared" si="9"/>
        <v>3</v>
      </c>
      <c r="AN34" s="20" t="str">
        <f t="shared" si="10"/>
        <v>B</v>
      </c>
      <c r="AO34" s="21">
        <f t="shared" si="11"/>
        <v>3</v>
      </c>
      <c r="AP34" s="20" t="str">
        <f t="shared" si="12"/>
        <v>A</v>
      </c>
      <c r="AQ34" s="21">
        <f t="shared" si="13"/>
        <v>4</v>
      </c>
      <c r="AR34" s="20" t="str">
        <f t="shared" si="14"/>
        <v>A</v>
      </c>
      <c r="AS34" s="21">
        <f t="shared" si="15"/>
        <v>4</v>
      </c>
      <c r="AT34" s="20" t="str">
        <f t="shared" si="16"/>
        <v>A</v>
      </c>
      <c r="AU34" s="21">
        <f t="shared" si="17"/>
        <v>4</v>
      </c>
      <c r="AV34" s="20" t="str">
        <f t="shared" si="18"/>
        <v>B</v>
      </c>
      <c r="AW34" s="21">
        <f t="shared" si="19"/>
        <v>3</v>
      </c>
      <c r="AX34" s="20" t="str">
        <f t="shared" si="20"/>
        <v>A</v>
      </c>
      <c r="AY34" s="21">
        <f t="shared" si="21"/>
        <v>4</v>
      </c>
      <c r="AZ34" s="20" t="str">
        <f t="shared" si="22"/>
        <v>A</v>
      </c>
      <c r="BA34" s="21">
        <f t="shared" si="23"/>
        <v>4</v>
      </c>
      <c r="BB34" s="22">
        <f t="shared" si="28"/>
        <v>3.57</v>
      </c>
      <c r="BC34" s="22">
        <f t="shared" si="29"/>
        <v>21</v>
      </c>
      <c r="BD34" s="22">
        <f t="shared" si="30"/>
        <v>3.57</v>
      </c>
      <c r="BE34" s="22" t="str">
        <f t="shared" si="24"/>
        <v>Giái</v>
      </c>
      <c r="BF34" s="23">
        <f t="shared" si="25"/>
        <v>8.642857142857142</v>
      </c>
      <c r="BG34" s="24" t="str">
        <f t="shared" si="26"/>
        <v>Giỏi</v>
      </c>
    </row>
    <row r="35" spans="1:59" ht="19.5" customHeight="1">
      <c r="A35" s="17">
        <v>30</v>
      </c>
      <c r="B35" s="38" t="s">
        <v>110</v>
      </c>
      <c r="C35" s="53" t="s">
        <v>111</v>
      </c>
      <c r="D35" s="36">
        <v>35238</v>
      </c>
      <c r="E35" s="92">
        <v>7</v>
      </c>
      <c r="F35" s="93">
        <v>8</v>
      </c>
      <c r="G35" s="94">
        <v>5</v>
      </c>
      <c r="H35" s="18">
        <f t="shared" si="0"/>
        <v>5.7</v>
      </c>
      <c r="I35" s="92">
        <v>4.3</v>
      </c>
      <c r="J35" s="93">
        <v>5</v>
      </c>
      <c r="K35" s="94">
        <v>2.5</v>
      </c>
      <c r="L35" s="18">
        <f t="shared" si="1"/>
        <v>3.1</v>
      </c>
      <c r="M35" s="92">
        <v>5</v>
      </c>
      <c r="N35" s="93">
        <v>5</v>
      </c>
      <c r="O35" s="94">
        <v>3</v>
      </c>
      <c r="P35" s="18">
        <f t="shared" si="2"/>
        <v>3.6</v>
      </c>
      <c r="Q35" s="92">
        <v>5.7</v>
      </c>
      <c r="R35" s="93">
        <v>6</v>
      </c>
      <c r="S35" s="94">
        <v>5</v>
      </c>
      <c r="T35" s="18">
        <f t="shared" si="3"/>
        <v>5.2</v>
      </c>
      <c r="U35" s="92">
        <v>6.3</v>
      </c>
      <c r="V35" s="93">
        <v>7</v>
      </c>
      <c r="W35" s="94">
        <v>2</v>
      </c>
      <c r="X35" s="18">
        <f t="shared" si="4"/>
        <v>3.4</v>
      </c>
      <c r="Y35" s="95"/>
      <c r="Z35" s="96"/>
      <c r="AA35" s="97"/>
      <c r="AB35" s="18">
        <f t="shared" si="5"/>
        <v>0</v>
      </c>
      <c r="AC35" s="92">
        <v>6</v>
      </c>
      <c r="AD35" s="93">
        <v>7</v>
      </c>
      <c r="AE35" s="94">
        <v>4</v>
      </c>
      <c r="AF35" s="18">
        <f t="shared" si="6"/>
        <v>4.7</v>
      </c>
      <c r="AG35" s="92">
        <v>7</v>
      </c>
      <c r="AH35" s="93">
        <v>9</v>
      </c>
      <c r="AI35" s="94">
        <v>1</v>
      </c>
      <c r="AJ35" s="18">
        <f t="shared" si="7"/>
        <v>3</v>
      </c>
      <c r="AK35" s="19">
        <f t="shared" si="27"/>
        <v>3.44</v>
      </c>
      <c r="AL35" s="20" t="str">
        <f t="shared" si="8"/>
        <v>C</v>
      </c>
      <c r="AM35" s="21">
        <f t="shared" si="9"/>
        <v>2</v>
      </c>
      <c r="AN35" s="20" t="str">
        <f t="shared" si="10"/>
        <v>F</v>
      </c>
      <c r="AO35" s="21">
        <f t="shared" si="11"/>
        <v>0</v>
      </c>
      <c r="AP35" s="20" t="str">
        <f t="shared" si="12"/>
        <v>F</v>
      </c>
      <c r="AQ35" s="21">
        <f t="shared" si="13"/>
        <v>0</v>
      </c>
      <c r="AR35" s="20" t="str">
        <f t="shared" si="14"/>
        <v>D</v>
      </c>
      <c r="AS35" s="21">
        <f t="shared" si="15"/>
        <v>1</v>
      </c>
      <c r="AT35" s="20" t="str">
        <f t="shared" si="16"/>
        <v>F</v>
      </c>
      <c r="AU35" s="21">
        <f t="shared" si="17"/>
        <v>0</v>
      </c>
      <c r="AV35" s="20" t="str">
        <f t="shared" si="18"/>
        <v>F0</v>
      </c>
      <c r="AW35" s="21">
        <f t="shared" si="19"/>
        <v>0</v>
      </c>
      <c r="AX35" s="20" t="str">
        <f t="shared" si="20"/>
        <v>D</v>
      </c>
      <c r="AY35" s="21">
        <f t="shared" si="21"/>
        <v>1</v>
      </c>
      <c r="AZ35" s="20" t="str">
        <f t="shared" si="22"/>
        <v>F</v>
      </c>
      <c r="BA35" s="21">
        <f t="shared" si="23"/>
        <v>0</v>
      </c>
      <c r="BB35" s="22">
        <f t="shared" si="28"/>
        <v>0.43</v>
      </c>
      <c r="BC35" s="22">
        <f t="shared" si="29"/>
        <v>7</v>
      </c>
      <c r="BD35" s="22">
        <f t="shared" si="30"/>
        <v>1.29</v>
      </c>
      <c r="BE35" s="22" t="str">
        <f t="shared" si="24"/>
        <v>Trung b×nh yÕu</v>
      </c>
      <c r="BF35" s="23">
        <f t="shared" si="25"/>
        <v>3.0714285714285716</v>
      </c>
      <c r="BG35" s="24" t="str">
        <f t="shared" si="26"/>
        <v>YK</v>
      </c>
    </row>
    <row r="36" spans="1:59" ht="19.5" customHeight="1">
      <c r="A36" s="17">
        <v>31</v>
      </c>
      <c r="B36" s="45" t="s">
        <v>88</v>
      </c>
      <c r="C36" s="53" t="s">
        <v>112</v>
      </c>
      <c r="D36" s="39">
        <v>35744</v>
      </c>
      <c r="E36" s="92">
        <v>7</v>
      </c>
      <c r="F36" s="93">
        <v>7</v>
      </c>
      <c r="G36" s="94">
        <v>4</v>
      </c>
      <c r="H36" s="18">
        <f t="shared" si="0"/>
        <v>4.9</v>
      </c>
      <c r="I36" s="95"/>
      <c r="J36" s="96"/>
      <c r="K36" s="97"/>
      <c r="L36" s="18">
        <f t="shared" si="1"/>
        <v>0</v>
      </c>
      <c r="M36" s="92">
        <v>4.3</v>
      </c>
      <c r="N36" s="93">
        <v>5</v>
      </c>
      <c r="O36" s="94">
        <v>4</v>
      </c>
      <c r="P36" s="18">
        <f t="shared" si="2"/>
        <v>4.2</v>
      </c>
      <c r="Q36" s="92">
        <v>2.7</v>
      </c>
      <c r="R36" s="93">
        <v>5</v>
      </c>
      <c r="S36" s="94">
        <v>4</v>
      </c>
      <c r="T36" s="18">
        <f t="shared" si="3"/>
        <v>3.8</v>
      </c>
      <c r="U36" s="92">
        <v>5.7</v>
      </c>
      <c r="V36" s="93">
        <v>6</v>
      </c>
      <c r="W36" s="94">
        <v>6</v>
      </c>
      <c r="X36" s="18">
        <f t="shared" si="4"/>
        <v>5.9</v>
      </c>
      <c r="Y36" s="95"/>
      <c r="Z36" s="96"/>
      <c r="AA36" s="97"/>
      <c r="AB36" s="18">
        <f t="shared" si="5"/>
        <v>0</v>
      </c>
      <c r="AC36" s="92">
        <v>7.4</v>
      </c>
      <c r="AD36" s="93">
        <v>7</v>
      </c>
      <c r="AE36" s="94">
        <v>7.5</v>
      </c>
      <c r="AF36" s="18">
        <f t="shared" si="6"/>
        <v>7.4</v>
      </c>
      <c r="AG36" s="92">
        <v>5.5</v>
      </c>
      <c r="AH36" s="93">
        <v>5</v>
      </c>
      <c r="AI36" s="94">
        <v>3</v>
      </c>
      <c r="AJ36" s="18">
        <f t="shared" si="7"/>
        <v>3.7</v>
      </c>
      <c r="AK36" s="19">
        <f t="shared" si="27"/>
        <v>3.31</v>
      </c>
      <c r="AL36" s="20" t="str">
        <f t="shared" si="8"/>
        <v>D</v>
      </c>
      <c r="AM36" s="21">
        <f t="shared" si="9"/>
        <v>1</v>
      </c>
      <c r="AN36" s="20" t="str">
        <f t="shared" si="10"/>
        <v>F0</v>
      </c>
      <c r="AO36" s="21">
        <f t="shared" si="11"/>
        <v>0</v>
      </c>
      <c r="AP36" s="20" t="str">
        <f t="shared" si="12"/>
        <v>D</v>
      </c>
      <c r="AQ36" s="21">
        <f t="shared" si="13"/>
        <v>1</v>
      </c>
      <c r="AR36" s="20" t="str">
        <f t="shared" si="14"/>
        <v>F</v>
      </c>
      <c r="AS36" s="21">
        <f t="shared" si="15"/>
        <v>0</v>
      </c>
      <c r="AT36" s="20" t="str">
        <f t="shared" si="16"/>
        <v>C</v>
      </c>
      <c r="AU36" s="21">
        <f t="shared" si="17"/>
        <v>2</v>
      </c>
      <c r="AV36" s="20" t="str">
        <f t="shared" si="18"/>
        <v>F0</v>
      </c>
      <c r="AW36" s="21">
        <f t="shared" si="19"/>
        <v>0</v>
      </c>
      <c r="AX36" s="20" t="str">
        <f t="shared" si="20"/>
        <v>B</v>
      </c>
      <c r="AY36" s="21">
        <f t="shared" si="21"/>
        <v>3</v>
      </c>
      <c r="AZ36" s="20" t="str">
        <f t="shared" si="22"/>
        <v>F</v>
      </c>
      <c r="BA36" s="21">
        <f t="shared" si="23"/>
        <v>0</v>
      </c>
      <c r="BB36" s="22">
        <f t="shared" si="28"/>
        <v>0.76</v>
      </c>
      <c r="BC36" s="22">
        <f t="shared" si="29"/>
        <v>9</v>
      </c>
      <c r="BD36" s="22">
        <f t="shared" si="30"/>
        <v>1.78</v>
      </c>
      <c r="BE36" s="22" t="str">
        <f t="shared" si="24"/>
        <v>Trung b×nh yÕu</v>
      </c>
      <c r="BF36" s="23">
        <f t="shared" si="25"/>
        <v>3.642857142857143</v>
      </c>
      <c r="BG36" s="24" t="str">
        <f t="shared" si="26"/>
        <v>YK</v>
      </c>
    </row>
    <row r="37" spans="1:59" s="139" customFormat="1" ht="19.5" customHeight="1">
      <c r="A37" s="126">
        <v>32</v>
      </c>
      <c r="B37" s="127" t="s">
        <v>113</v>
      </c>
      <c r="C37" s="128" t="s">
        <v>114</v>
      </c>
      <c r="D37" s="129">
        <v>34600</v>
      </c>
      <c r="E37" s="130"/>
      <c r="F37" s="131"/>
      <c r="G37" s="132"/>
      <c r="H37" s="133">
        <f t="shared" si="0"/>
        <v>0</v>
      </c>
      <c r="I37" s="130"/>
      <c r="J37" s="131"/>
      <c r="K37" s="132"/>
      <c r="L37" s="133">
        <f t="shared" si="1"/>
        <v>0</v>
      </c>
      <c r="M37" s="130"/>
      <c r="N37" s="131"/>
      <c r="O37" s="132"/>
      <c r="P37" s="133">
        <f t="shared" si="2"/>
        <v>0</v>
      </c>
      <c r="Q37" s="130"/>
      <c r="R37" s="131"/>
      <c r="S37" s="132"/>
      <c r="T37" s="133">
        <f t="shared" si="3"/>
        <v>0</v>
      </c>
      <c r="U37" s="130"/>
      <c r="V37" s="131"/>
      <c r="W37" s="132"/>
      <c r="X37" s="133">
        <f t="shared" si="4"/>
        <v>0</v>
      </c>
      <c r="Y37" s="130"/>
      <c r="Z37" s="131"/>
      <c r="AA37" s="132"/>
      <c r="AB37" s="133">
        <f t="shared" si="5"/>
        <v>0</v>
      </c>
      <c r="AC37" s="130"/>
      <c r="AD37" s="131"/>
      <c r="AE37" s="132"/>
      <c r="AF37" s="133">
        <f t="shared" si="6"/>
        <v>0</v>
      </c>
      <c r="AG37" s="130"/>
      <c r="AH37" s="131"/>
      <c r="AI37" s="132"/>
      <c r="AJ37" s="133">
        <f t="shared" si="7"/>
        <v>0</v>
      </c>
      <c r="AK37" s="134">
        <f t="shared" si="27"/>
        <v>0</v>
      </c>
      <c r="AL37" s="135" t="str">
        <f t="shared" si="8"/>
        <v>F0</v>
      </c>
      <c r="AM37" s="136">
        <f t="shared" si="9"/>
        <v>0</v>
      </c>
      <c r="AN37" s="135" t="str">
        <f t="shared" si="10"/>
        <v>F0</v>
      </c>
      <c r="AO37" s="136">
        <f t="shared" si="11"/>
        <v>0</v>
      </c>
      <c r="AP37" s="135" t="str">
        <f t="shared" si="12"/>
        <v>F0</v>
      </c>
      <c r="AQ37" s="136">
        <f t="shared" si="13"/>
        <v>0</v>
      </c>
      <c r="AR37" s="135" t="str">
        <f t="shared" si="14"/>
        <v>F0</v>
      </c>
      <c r="AS37" s="136">
        <f t="shared" si="15"/>
        <v>0</v>
      </c>
      <c r="AT37" s="135" t="str">
        <f t="shared" si="16"/>
        <v>F0</v>
      </c>
      <c r="AU37" s="136">
        <f t="shared" si="17"/>
        <v>0</v>
      </c>
      <c r="AV37" s="135" t="str">
        <f t="shared" si="18"/>
        <v>F0</v>
      </c>
      <c r="AW37" s="136">
        <f t="shared" si="19"/>
        <v>0</v>
      </c>
      <c r="AX37" s="135" t="str">
        <f t="shared" si="20"/>
        <v>F0</v>
      </c>
      <c r="AY37" s="136">
        <f t="shared" si="21"/>
        <v>0</v>
      </c>
      <c r="AZ37" s="135" t="str">
        <f t="shared" si="22"/>
        <v>F0</v>
      </c>
      <c r="BA37" s="136">
        <f t="shared" si="23"/>
        <v>0</v>
      </c>
      <c r="BB37" s="137">
        <f t="shared" si="28"/>
        <v>0</v>
      </c>
      <c r="BC37" s="137">
        <f t="shared" si="29"/>
        <v>0</v>
      </c>
      <c r="BD37" s="137" t="e">
        <f t="shared" si="30"/>
        <v>#DIV/0!</v>
      </c>
      <c r="BE37" s="137" t="e">
        <f t="shared" si="24"/>
        <v>#DIV/0!</v>
      </c>
      <c r="BF37" s="138">
        <f t="shared" si="25"/>
        <v>0</v>
      </c>
      <c r="BG37" s="139" t="str">
        <f t="shared" si="26"/>
        <v>YK</v>
      </c>
    </row>
    <row r="38" spans="1:59" ht="19.5" customHeight="1">
      <c r="A38" s="17">
        <v>33</v>
      </c>
      <c r="B38" s="34" t="s">
        <v>25</v>
      </c>
      <c r="C38" s="71" t="s">
        <v>18</v>
      </c>
      <c r="D38" s="66">
        <v>35727</v>
      </c>
      <c r="E38" s="95"/>
      <c r="F38" s="96"/>
      <c r="G38" s="97"/>
      <c r="H38" s="18">
        <f t="shared" si="0"/>
        <v>0</v>
      </c>
      <c r="I38" s="95"/>
      <c r="J38" s="96"/>
      <c r="K38" s="97"/>
      <c r="L38" s="18">
        <f t="shared" si="1"/>
        <v>0</v>
      </c>
      <c r="M38" s="95"/>
      <c r="N38" s="96"/>
      <c r="O38" s="97"/>
      <c r="P38" s="18">
        <f t="shared" si="2"/>
        <v>0</v>
      </c>
      <c r="Q38" s="95"/>
      <c r="R38" s="96"/>
      <c r="S38" s="97"/>
      <c r="T38" s="18">
        <f t="shared" si="3"/>
        <v>0</v>
      </c>
      <c r="U38" s="95"/>
      <c r="V38" s="96"/>
      <c r="W38" s="97"/>
      <c r="X38" s="18">
        <f t="shared" si="4"/>
        <v>0</v>
      </c>
      <c r="Y38" s="95"/>
      <c r="Z38" s="96"/>
      <c r="AA38" s="97"/>
      <c r="AB38" s="18">
        <f t="shared" si="5"/>
        <v>0</v>
      </c>
      <c r="AC38" s="95"/>
      <c r="AD38" s="96"/>
      <c r="AE38" s="97"/>
      <c r="AF38" s="18">
        <f t="shared" si="6"/>
        <v>0</v>
      </c>
      <c r="AG38" s="95"/>
      <c r="AH38" s="96"/>
      <c r="AI38" s="97"/>
      <c r="AJ38" s="18">
        <f t="shared" si="7"/>
        <v>0</v>
      </c>
      <c r="AK38" s="19">
        <f t="shared" si="27"/>
        <v>0</v>
      </c>
      <c r="AL38" s="20" t="str">
        <f t="shared" si="8"/>
        <v>F0</v>
      </c>
      <c r="AM38" s="21">
        <f t="shared" si="9"/>
        <v>0</v>
      </c>
      <c r="AN38" s="20" t="str">
        <f t="shared" si="10"/>
        <v>F0</v>
      </c>
      <c r="AO38" s="21">
        <f t="shared" si="11"/>
        <v>0</v>
      </c>
      <c r="AP38" s="20" t="str">
        <f t="shared" si="12"/>
        <v>F0</v>
      </c>
      <c r="AQ38" s="21">
        <f t="shared" si="13"/>
        <v>0</v>
      </c>
      <c r="AR38" s="20" t="str">
        <f t="shared" si="14"/>
        <v>F0</v>
      </c>
      <c r="AS38" s="21">
        <f t="shared" si="15"/>
        <v>0</v>
      </c>
      <c r="AT38" s="20" t="str">
        <f t="shared" si="16"/>
        <v>F0</v>
      </c>
      <c r="AU38" s="21">
        <f t="shared" si="17"/>
        <v>0</v>
      </c>
      <c r="AV38" s="20" t="str">
        <f t="shared" si="18"/>
        <v>F0</v>
      </c>
      <c r="AW38" s="21">
        <f t="shared" si="19"/>
        <v>0</v>
      </c>
      <c r="AX38" s="20" t="str">
        <f t="shared" si="20"/>
        <v>F0</v>
      </c>
      <c r="AY38" s="21">
        <f t="shared" si="21"/>
        <v>0</v>
      </c>
      <c r="AZ38" s="20" t="str">
        <f t="shared" si="22"/>
        <v>F0</v>
      </c>
      <c r="BA38" s="21">
        <f t="shared" si="23"/>
        <v>0</v>
      </c>
      <c r="BB38" s="22">
        <f t="shared" si="28"/>
        <v>0</v>
      </c>
      <c r="BC38" s="22">
        <f t="shared" si="29"/>
        <v>0</v>
      </c>
      <c r="BD38" s="22" t="e">
        <f t="shared" si="30"/>
        <v>#DIV/0!</v>
      </c>
      <c r="BE38" s="22" t="e">
        <f t="shared" si="24"/>
        <v>#DIV/0!</v>
      </c>
      <c r="BF38" s="23">
        <f>(G38+K38+O38+S38+W38+AA38+AE38)/7</f>
        <v>0</v>
      </c>
      <c r="BG38" s="24" t="str">
        <f>IF(AND(BF38&gt;=8,BF38&lt;=10),"Giỏi",IF(AND(BF38&gt;=7,BF38&lt;8),"Khá",IF(AND(BF38&gt;=6,BF38&lt;7),"TBK",IF(AND(BF38&gt;=5,BF38&lt;6),"TB","YK"))))</f>
        <v>YK</v>
      </c>
    </row>
    <row r="39" spans="1:59" ht="19.5" customHeight="1">
      <c r="A39" s="17">
        <v>34</v>
      </c>
      <c r="B39" s="38" t="s">
        <v>25</v>
      </c>
      <c r="C39" s="53" t="s">
        <v>115</v>
      </c>
      <c r="D39" s="39">
        <v>35217</v>
      </c>
      <c r="E39" s="92">
        <v>8</v>
      </c>
      <c r="F39" s="93">
        <v>9</v>
      </c>
      <c r="G39" s="94">
        <v>5</v>
      </c>
      <c r="H39" s="18">
        <f aca="true" t="shared" si="31" ref="H39:H57">ROUND((E39*0.2+F39*0.1+G39*0.7),1)</f>
        <v>6</v>
      </c>
      <c r="I39" s="92">
        <v>8</v>
      </c>
      <c r="J39" s="93">
        <v>9</v>
      </c>
      <c r="K39" s="94">
        <v>5</v>
      </c>
      <c r="L39" s="18">
        <f aca="true" t="shared" si="32" ref="L39:L57">ROUND((I39*0.2+J39*0.1+K39*0.7),1)</f>
        <v>6</v>
      </c>
      <c r="M39" s="92">
        <v>7</v>
      </c>
      <c r="N39" s="93">
        <v>8</v>
      </c>
      <c r="O39" s="94">
        <v>7</v>
      </c>
      <c r="P39" s="18">
        <f aca="true" t="shared" si="33" ref="P39:P57">ROUND((M39*0.2+N39*0.1+O39*0.7),1)</f>
        <v>7.1</v>
      </c>
      <c r="Q39" s="92">
        <v>8</v>
      </c>
      <c r="R39" s="93">
        <v>10</v>
      </c>
      <c r="S39" s="94">
        <v>4</v>
      </c>
      <c r="T39" s="18">
        <f aca="true" t="shared" si="34" ref="T39:T57">ROUND((Q39*0.2+R39*0.1+S39*0.7),1)</f>
        <v>5.4</v>
      </c>
      <c r="U39" s="92">
        <v>7.3</v>
      </c>
      <c r="V39" s="93">
        <v>8</v>
      </c>
      <c r="W39" s="94">
        <v>7</v>
      </c>
      <c r="X39" s="18">
        <f aca="true" t="shared" si="35" ref="X39:X57">ROUND((U39*0.2+V39*0.1+W39*0.7),1)</f>
        <v>7.2</v>
      </c>
      <c r="Y39" s="92">
        <v>5</v>
      </c>
      <c r="Z39" s="93">
        <v>9</v>
      </c>
      <c r="AA39" s="94">
        <v>5</v>
      </c>
      <c r="AB39" s="18">
        <f aca="true" t="shared" si="36" ref="AB39:AB57">ROUND((Y39*0.2+Z39*0.1+AA39*0.7),1)</f>
        <v>5.4</v>
      </c>
      <c r="AC39" s="92">
        <v>8.3</v>
      </c>
      <c r="AD39" s="93">
        <v>9</v>
      </c>
      <c r="AE39" s="94">
        <v>8.5</v>
      </c>
      <c r="AF39" s="18">
        <f aca="true" t="shared" si="37" ref="AF39:AF57">ROUND((AC39*0.2+AD39*0.1+AE39*0.7),1)</f>
        <v>8.5</v>
      </c>
      <c r="AG39" s="92">
        <v>7.3</v>
      </c>
      <c r="AH39" s="93">
        <v>9</v>
      </c>
      <c r="AI39" s="94">
        <v>5</v>
      </c>
      <c r="AJ39" s="18">
        <f aca="true" t="shared" si="38" ref="AJ39:AJ57">ROUND((AG39*0.2+AH39*0.1+AI39*0.7),1)</f>
        <v>5.9</v>
      </c>
      <c r="AK39" s="19">
        <f aca="true" t="shared" si="39" ref="AK39:AK57">ROUND((SUMPRODUCT($E$5:$AJ$5,E39:AJ39)/SUM($E$5:$AJ$5)),2)</f>
        <v>6.33</v>
      </c>
      <c r="AL39" s="20" t="str">
        <f aca="true" t="shared" si="40" ref="AL39:AL57">IF(AND(8.5&lt;=H39,H39&lt;=10),"A",IF(AND(7&lt;=H39,H39&lt;=8.4),"B",IF(AND(5.5&lt;=H39,H39&lt;=6.9),"C",IF(AND(4&lt;=H39,H39&lt;=5.4),"D",IF(H39=0,"F0","F")))))</f>
        <v>C</v>
      </c>
      <c r="AM39" s="21">
        <f aca="true" t="shared" si="41" ref="AM39:AM57">IF(AND(8.5&lt;=H39,H39&lt;=10),4,IF(AND(7&lt;=H39,H39&lt;=8.4),3,IF(AND(5.5&lt;=H39,H39&lt;=6.9),2,IF(AND(4&lt;=H39,H39&lt;=5.4),1,0))))</f>
        <v>2</v>
      </c>
      <c r="AN39" s="20" t="str">
        <f aca="true" t="shared" si="42" ref="AN39:AN57">IF(AND(8.5&lt;=L39,L39&lt;=10),"A",IF(AND(7&lt;=L39,L39&lt;=8.4),"B",IF(AND(5.5&lt;=L39,L39&lt;=6.9),"C",IF(AND(4&lt;=L39,L39&lt;=5.4),"D",IF(L39=0,"F0","F")))))</f>
        <v>C</v>
      </c>
      <c r="AO39" s="21">
        <f aca="true" t="shared" si="43" ref="AO39:AO57">IF(AND(8.5&lt;=L39,L39&lt;=10),4,IF(AND(7&lt;=L39,L39&lt;=8.4),3,IF(AND(5.5&lt;=L39,L39&lt;=6.9),2,IF(AND(4&lt;=L39,L39&lt;=5.4),1,0))))</f>
        <v>2</v>
      </c>
      <c r="AP39" s="20" t="str">
        <f aca="true" t="shared" si="44" ref="AP39:AP57">IF(AND(8.5&lt;=P39,P39&lt;=10),"A",IF(AND(7&lt;=P39,P39&lt;=8.4),"B",IF(AND(5.5&lt;=P39,P39&lt;=6.9),"C",IF(AND(4&lt;=P39,P39&lt;=5.4),"D",IF(P39=0,"F0","F")))))</f>
        <v>B</v>
      </c>
      <c r="AQ39" s="21">
        <f aca="true" t="shared" si="45" ref="AQ39:AQ57">IF(AND(8.5&lt;=P39,P39&lt;=10),4,IF(AND(7&lt;=P39,P39&lt;=8.4),3,IF(AND(5.5&lt;=P39,P39&lt;=6.9),2,IF(AND(4&lt;=P39,P39&lt;=5.4),1,0))))</f>
        <v>3</v>
      </c>
      <c r="AR39" s="20" t="str">
        <f aca="true" t="shared" si="46" ref="AR39:AR57">IF(AND(8.5&lt;=T39,T39&lt;=10),"A",IF(AND(7&lt;=T39,T39&lt;=8.4),"B",IF(AND(5.5&lt;=T39,T39&lt;=6.9),"C",IF(AND(4&lt;=T39,T39&lt;=5.4),"D",IF(T39=0,"F0","F")))))</f>
        <v>D</v>
      </c>
      <c r="AS39" s="21">
        <f aca="true" t="shared" si="47" ref="AS39:AS57">IF(AND(8.5&lt;=T39,T39&lt;=10),4,IF(AND(7&lt;=T39,T39&lt;=8.4),3,IF(AND(5.5&lt;=T39,T39&lt;=6.9),2,IF(AND(4&lt;=T39,T39&lt;=5.4),1,0))))</f>
        <v>1</v>
      </c>
      <c r="AT39" s="20" t="str">
        <f aca="true" t="shared" si="48" ref="AT39:AT57">IF(AND(8.5&lt;=X39,X39&lt;=10),"A",IF(AND(7&lt;=X39,X39&lt;=8.4),"B",IF(AND(5.5&lt;=X39,X39&lt;=6.9),"C",IF(AND(4&lt;=X39,X39&lt;=5.4),"D",IF(X39=0,"F0","F")))))</f>
        <v>B</v>
      </c>
      <c r="AU39" s="21">
        <f aca="true" t="shared" si="49" ref="AU39:AU57">IF(AND(8.5&lt;=X39,X39&lt;=10),4,IF(AND(7&lt;=X39,X39&lt;=8.4),3,IF(AND(5.5&lt;=X39,X39&lt;=6.9),2,IF(AND(4&lt;=X39,X39&lt;=5.4),1,0))))</f>
        <v>3</v>
      </c>
      <c r="AV39" s="20" t="str">
        <f aca="true" t="shared" si="50" ref="AV39:AV57">IF(AND(8.5&lt;=AB39,AB39&lt;=10),"A",IF(AND(7&lt;=AB39,AB39&lt;=8.4),"B",IF(AND(5.5&lt;=AB39,AB39&lt;=6.9),"C",IF(AND(4&lt;=AB39,AB39&lt;=5.4),"D",IF(AB39=0,"F0","F")))))</f>
        <v>D</v>
      </c>
      <c r="AW39" s="21">
        <f aca="true" t="shared" si="51" ref="AW39:AW57">IF(AND(8.5&lt;=AB39,AB39&lt;=10),4,IF(AND(7&lt;=AB39,AB39&lt;=8.4),3,IF(AND(5.5&lt;=AB39,AB39&lt;=6.9),2,IF(AND(4&lt;=AB39,AB39&lt;=5.4),1,0))))</f>
        <v>1</v>
      </c>
      <c r="AX39" s="20" t="str">
        <f aca="true" t="shared" si="52" ref="AX39:AX57">IF(AND(8.5&lt;=AF39,AF39&lt;=10),"A",IF(AND(7&lt;=AF39,AF39&lt;=8.4),"B",IF(AND(5.5&lt;=AF39,AF39&lt;=6.9),"C",IF(AND(4&lt;=AF39,AF39&lt;=5.4),"D",IF(AF39=0,"F0","F")))))</f>
        <v>A</v>
      </c>
      <c r="AY39" s="21">
        <f aca="true" t="shared" si="53" ref="AY39:AY57">IF(AND(8.5&lt;=AF39,AF39&lt;=10),4,IF(AND(7&lt;=AF39,AF39&lt;=8.4),3,IF(AND(5.5&lt;=AF39,AF39&lt;=6.9),2,IF(AND(4&lt;=AF39,AF39&lt;=5.4),1,0))))</f>
        <v>4</v>
      </c>
      <c r="AZ39" s="20" t="str">
        <f aca="true" t="shared" si="54" ref="AZ39:AZ57">IF(AND(8.5&lt;=AJ39,AJ39&lt;=10),"A",IF(AND(7&lt;=AJ39,AJ39&lt;=8.4),"B",IF(AND(5.5&lt;=AJ39,AJ39&lt;=6.9),"C",IF(AND(4&lt;=AJ39,AJ39&lt;=5.4),"D",IF(AJ39=0,"F0","F")))))</f>
        <v>C</v>
      </c>
      <c r="BA39" s="21">
        <f aca="true" t="shared" si="55" ref="BA39:BA57">IF(AND(8.5&lt;=AJ39,AJ39&lt;=10),4,IF(AND(7&lt;=AJ39,AJ39&lt;=8.4),3,IF(AND(5.5&lt;=AJ39,AJ39&lt;=6.9),2,IF(AND(4&lt;=AJ39,AJ39&lt;=5.4),1,0))))</f>
        <v>2</v>
      </c>
      <c r="BB39" s="22">
        <f aca="true" t="shared" si="56" ref="BB39:BB57">ROUND((SUMPRODUCT($AL$5:$BA$5,AL39:BA39)/SUM($AL$5:$BA$5)),2)</f>
        <v>2.14</v>
      </c>
      <c r="BC39" s="22">
        <f aca="true" t="shared" si="57" ref="BC39:BC57">SUMIF(AL39:BA39,$BG$2,$AL$5:$BA$5)</f>
        <v>21</v>
      </c>
      <c r="BD39" s="22">
        <f aca="true" t="shared" si="58" ref="BD39:BD57">ROUND((SUMPRODUCT($AL$5:$BA$5,AL39:BA39)/BC39),2)</f>
        <v>2.14</v>
      </c>
      <c r="BE39" s="22" t="str">
        <f t="shared" si="24"/>
        <v>Trung b×nh</v>
      </c>
      <c r="BF39" s="23">
        <f t="shared" si="25"/>
        <v>5.928571428571429</v>
      </c>
      <c r="BG39" s="24" t="str">
        <f t="shared" si="26"/>
        <v>TB</v>
      </c>
    </row>
    <row r="40" spans="1:59" ht="19.5" customHeight="1">
      <c r="A40" s="25">
        <v>35</v>
      </c>
      <c r="B40" s="38" t="s">
        <v>88</v>
      </c>
      <c r="C40" s="53" t="s">
        <v>116</v>
      </c>
      <c r="D40" s="39">
        <v>35604</v>
      </c>
      <c r="E40" s="92">
        <v>8</v>
      </c>
      <c r="F40" s="93">
        <v>7</v>
      </c>
      <c r="G40" s="94">
        <v>6</v>
      </c>
      <c r="H40" s="18">
        <f t="shared" si="31"/>
        <v>6.5</v>
      </c>
      <c r="I40" s="92">
        <v>3.7</v>
      </c>
      <c r="J40" s="93">
        <v>5</v>
      </c>
      <c r="K40" s="94">
        <v>1.5</v>
      </c>
      <c r="L40" s="18">
        <f t="shared" si="32"/>
        <v>2.3</v>
      </c>
      <c r="M40" s="92">
        <v>5</v>
      </c>
      <c r="N40" s="93">
        <v>5</v>
      </c>
      <c r="O40" s="94">
        <v>5</v>
      </c>
      <c r="P40" s="18">
        <f t="shared" si="33"/>
        <v>5</v>
      </c>
      <c r="Q40" s="92">
        <v>4</v>
      </c>
      <c r="R40" s="93">
        <v>6</v>
      </c>
      <c r="S40" s="94">
        <v>5.5</v>
      </c>
      <c r="T40" s="18">
        <f t="shared" si="34"/>
        <v>5.3</v>
      </c>
      <c r="U40" s="92">
        <v>5.3</v>
      </c>
      <c r="V40" s="93">
        <v>6</v>
      </c>
      <c r="W40" s="94">
        <v>6.5</v>
      </c>
      <c r="X40" s="18">
        <f t="shared" si="35"/>
        <v>6.2</v>
      </c>
      <c r="Y40" s="92">
        <v>3.8</v>
      </c>
      <c r="Z40" s="93">
        <v>6</v>
      </c>
      <c r="AA40" s="94">
        <v>3</v>
      </c>
      <c r="AB40" s="18">
        <f t="shared" si="36"/>
        <v>3.5</v>
      </c>
      <c r="AC40" s="92">
        <v>5.4</v>
      </c>
      <c r="AD40" s="93">
        <v>6</v>
      </c>
      <c r="AE40" s="94">
        <v>7</v>
      </c>
      <c r="AF40" s="18">
        <f t="shared" si="37"/>
        <v>6.6</v>
      </c>
      <c r="AG40" s="92">
        <v>6.5</v>
      </c>
      <c r="AH40" s="93">
        <v>8</v>
      </c>
      <c r="AI40" s="94">
        <v>1</v>
      </c>
      <c r="AJ40" s="18">
        <f t="shared" si="38"/>
        <v>2.8</v>
      </c>
      <c r="AK40" s="19">
        <f t="shared" si="39"/>
        <v>4.57</v>
      </c>
      <c r="AL40" s="20" t="str">
        <f t="shared" si="40"/>
        <v>C</v>
      </c>
      <c r="AM40" s="21">
        <f t="shared" si="41"/>
        <v>2</v>
      </c>
      <c r="AN40" s="20" t="str">
        <f t="shared" si="42"/>
        <v>F</v>
      </c>
      <c r="AO40" s="21">
        <f t="shared" si="43"/>
        <v>0</v>
      </c>
      <c r="AP40" s="20" t="str">
        <f t="shared" si="44"/>
        <v>D</v>
      </c>
      <c r="AQ40" s="21">
        <f t="shared" si="45"/>
        <v>1</v>
      </c>
      <c r="AR40" s="20" t="str">
        <f t="shared" si="46"/>
        <v>D</v>
      </c>
      <c r="AS40" s="21">
        <f t="shared" si="47"/>
        <v>1</v>
      </c>
      <c r="AT40" s="20" t="str">
        <f t="shared" si="48"/>
        <v>C</v>
      </c>
      <c r="AU40" s="21">
        <f t="shared" si="49"/>
        <v>2</v>
      </c>
      <c r="AV40" s="20" t="str">
        <f t="shared" si="50"/>
        <v>F</v>
      </c>
      <c r="AW40" s="21">
        <f t="shared" si="51"/>
        <v>0</v>
      </c>
      <c r="AX40" s="20" t="str">
        <f t="shared" si="52"/>
        <v>C</v>
      </c>
      <c r="AY40" s="21">
        <f t="shared" si="53"/>
        <v>2</v>
      </c>
      <c r="AZ40" s="20" t="str">
        <f t="shared" si="54"/>
        <v>F</v>
      </c>
      <c r="BA40" s="21">
        <f t="shared" si="55"/>
        <v>0</v>
      </c>
      <c r="BB40" s="22">
        <f t="shared" si="56"/>
        <v>0.9</v>
      </c>
      <c r="BC40" s="22">
        <f t="shared" si="57"/>
        <v>12</v>
      </c>
      <c r="BD40" s="22">
        <f t="shared" si="58"/>
        <v>1.58</v>
      </c>
      <c r="BE40" s="22" t="str">
        <f t="shared" si="24"/>
        <v>Trung b×nh yÕu</v>
      </c>
      <c r="BF40" s="23">
        <f t="shared" si="25"/>
        <v>4.928571428571429</v>
      </c>
      <c r="BG40" s="24" t="str">
        <f t="shared" si="26"/>
        <v>YK</v>
      </c>
    </row>
    <row r="41" spans="1:59" ht="19.5" customHeight="1">
      <c r="A41" s="17">
        <v>36</v>
      </c>
      <c r="B41" s="38" t="s">
        <v>117</v>
      </c>
      <c r="C41" s="53" t="s">
        <v>118</v>
      </c>
      <c r="D41" s="39">
        <v>35760</v>
      </c>
      <c r="E41" s="92">
        <v>7.5</v>
      </c>
      <c r="F41" s="93">
        <v>6</v>
      </c>
      <c r="G41" s="94">
        <v>4</v>
      </c>
      <c r="H41" s="18">
        <f t="shared" si="31"/>
        <v>4.9</v>
      </c>
      <c r="I41" s="92">
        <v>3.2</v>
      </c>
      <c r="J41" s="93">
        <v>3</v>
      </c>
      <c r="K41" s="94">
        <v>2</v>
      </c>
      <c r="L41" s="18">
        <f t="shared" si="32"/>
        <v>2.3</v>
      </c>
      <c r="M41" s="92">
        <v>4</v>
      </c>
      <c r="N41" s="93">
        <v>4</v>
      </c>
      <c r="O41" s="94">
        <v>4</v>
      </c>
      <c r="P41" s="18">
        <f t="shared" si="33"/>
        <v>4</v>
      </c>
      <c r="Q41" s="92">
        <v>3</v>
      </c>
      <c r="R41" s="93">
        <v>5</v>
      </c>
      <c r="S41" s="94">
        <v>1</v>
      </c>
      <c r="T41" s="18">
        <f t="shared" si="34"/>
        <v>1.8</v>
      </c>
      <c r="U41" s="92">
        <v>5</v>
      </c>
      <c r="V41" s="93">
        <v>5</v>
      </c>
      <c r="W41" s="94">
        <v>5</v>
      </c>
      <c r="X41" s="18">
        <f t="shared" si="35"/>
        <v>5</v>
      </c>
      <c r="Y41" s="92">
        <v>4</v>
      </c>
      <c r="Z41" s="93">
        <v>7</v>
      </c>
      <c r="AA41" s="94">
        <v>3</v>
      </c>
      <c r="AB41" s="18">
        <f t="shared" si="36"/>
        <v>3.6</v>
      </c>
      <c r="AC41" s="92">
        <v>5</v>
      </c>
      <c r="AD41" s="93">
        <v>6</v>
      </c>
      <c r="AE41" s="94">
        <v>6.5</v>
      </c>
      <c r="AF41" s="18">
        <f t="shared" si="37"/>
        <v>6.2</v>
      </c>
      <c r="AG41" s="92">
        <v>6.3</v>
      </c>
      <c r="AH41" s="93">
        <v>8</v>
      </c>
      <c r="AI41" s="94">
        <v>3</v>
      </c>
      <c r="AJ41" s="18">
        <f t="shared" si="38"/>
        <v>4.2</v>
      </c>
      <c r="AK41" s="19">
        <f t="shared" si="39"/>
        <v>3.76</v>
      </c>
      <c r="AL41" s="20" t="str">
        <f t="shared" si="40"/>
        <v>D</v>
      </c>
      <c r="AM41" s="21">
        <f t="shared" si="41"/>
        <v>1</v>
      </c>
      <c r="AN41" s="20" t="str">
        <f t="shared" si="42"/>
        <v>F</v>
      </c>
      <c r="AO41" s="21">
        <f t="shared" si="43"/>
        <v>0</v>
      </c>
      <c r="AP41" s="20" t="str">
        <f t="shared" si="44"/>
        <v>D</v>
      </c>
      <c r="AQ41" s="21">
        <f t="shared" si="45"/>
        <v>1</v>
      </c>
      <c r="AR41" s="20" t="str">
        <f t="shared" si="46"/>
        <v>F</v>
      </c>
      <c r="AS41" s="21">
        <f t="shared" si="47"/>
        <v>0</v>
      </c>
      <c r="AT41" s="20" t="str">
        <f t="shared" si="48"/>
        <v>D</v>
      </c>
      <c r="AU41" s="21">
        <f t="shared" si="49"/>
        <v>1</v>
      </c>
      <c r="AV41" s="20" t="str">
        <f t="shared" si="50"/>
        <v>F</v>
      </c>
      <c r="AW41" s="21">
        <f t="shared" si="51"/>
        <v>0</v>
      </c>
      <c r="AX41" s="20" t="str">
        <f t="shared" si="52"/>
        <v>C</v>
      </c>
      <c r="AY41" s="21">
        <f t="shared" si="53"/>
        <v>2</v>
      </c>
      <c r="AZ41" s="20" t="str">
        <f t="shared" si="54"/>
        <v>D</v>
      </c>
      <c r="BA41" s="21">
        <f t="shared" si="55"/>
        <v>1</v>
      </c>
      <c r="BB41" s="22">
        <f t="shared" si="56"/>
        <v>0.62</v>
      </c>
      <c r="BC41" s="22">
        <f t="shared" si="57"/>
        <v>11</v>
      </c>
      <c r="BD41" s="22">
        <f t="shared" si="58"/>
        <v>1.18</v>
      </c>
      <c r="BE41" s="22" t="str">
        <f t="shared" si="24"/>
        <v>Trung b×nh yÕu</v>
      </c>
      <c r="BF41" s="23">
        <f t="shared" si="25"/>
        <v>3.642857142857143</v>
      </c>
      <c r="BG41" s="24" t="str">
        <f t="shared" si="26"/>
        <v>YK</v>
      </c>
    </row>
    <row r="42" spans="1:59" ht="19.5" customHeight="1" hidden="1">
      <c r="A42" s="17">
        <v>37</v>
      </c>
      <c r="B42" s="65" t="s">
        <v>119</v>
      </c>
      <c r="C42" s="71" t="s">
        <v>120</v>
      </c>
      <c r="D42" s="66">
        <v>35794</v>
      </c>
      <c r="E42" s="92">
        <v>5.5</v>
      </c>
      <c r="F42" s="93">
        <v>5</v>
      </c>
      <c r="G42" s="94">
        <v>6</v>
      </c>
      <c r="H42" s="18">
        <f t="shared" si="31"/>
        <v>5.8</v>
      </c>
      <c r="I42" s="95"/>
      <c r="J42" s="96"/>
      <c r="K42" s="97"/>
      <c r="L42" s="18">
        <f t="shared" si="32"/>
        <v>0</v>
      </c>
      <c r="M42" s="92">
        <v>3.7</v>
      </c>
      <c r="N42" s="93">
        <v>4</v>
      </c>
      <c r="O42" s="94">
        <v>5</v>
      </c>
      <c r="P42" s="18">
        <f t="shared" si="33"/>
        <v>4.6</v>
      </c>
      <c r="Q42" s="92">
        <v>2.7</v>
      </c>
      <c r="R42" s="93">
        <v>5</v>
      </c>
      <c r="S42" s="94">
        <v>5</v>
      </c>
      <c r="T42" s="18">
        <f t="shared" si="34"/>
        <v>4.5</v>
      </c>
      <c r="U42" s="92">
        <v>4.7</v>
      </c>
      <c r="V42" s="93">
        <v>5</v>
      </c>
      <c r="W42" s="94">
        <v>5.5</v>
      </c>
      <c r="X42" s="18">
        <f t="shared" si="35"/>
        <v>5.3</v>
      </c>
      <c r="Y42" s="95"/>
      <c r="Z42" s="96"/>
      <c r="AA42" s="97"/>
      <c r="AB42" s="18">
        <f t="shared" si="36"/>
        <v>0</v>
      </c>
      <c r="AC42" s="92">
        <v>3.3</v>
      </c>
      <c r="AD42" s="93">
        <v>4</v>
      </c>
      <c r="AE42" s="94">
        <v>5</v>
      </c>
      <c r="AF42" s="18">
        <f t="shared" si="37"/>
        <v>4.6</v>
      </c>
      <c r="AG42" s="95"/>
      <c r="AH42" s="96"/>
      <c r="AI42" s="97"/>
      <c r="AJ42" s="18">
        <f t="shared" si="38"/>
        <v>0</v>
      </c>
      <c r="AK42" s="19">
        <f t="shared" si="39"/>
        <v>2.83</v>
      </c>
      <c r="AL42" s="20" t="str">
        <f t="shared" si="40"/>
        <v>C</v>
      </c>
      <c r="AM42" s="21">
        <f t="shared" si="41"/>
        <v>2</v>
      </c>
      <c r="AN42" s="20" t="str">
        <f t="shared" si="42"/>
        <v>F0</v>
      </c>
      <c r="AO42" s="21">
        <f t="shared" si="43"/>
        <v>0</v>
      </c>
      <c r="AP42" s="20" t="str">
        <f t="shared" si="44"/>
        <v>D</v>
      </c>
      <c r="AQ42" s="21">
        <f t="shared" si="45"/>
        <v>1</v>
      </c>
      <c r="AR42" s="20" t="str">
        <f t="shared" si="46"/>
        <v>D</v>
      </c>
      <c r="AS42" s="21">
        <f t="shared" si="47"/>
        <v>1</v>
      </c>
      <c r="AT42" s="20" t="str">
        <f t="shared" si="48"/>
        <v>D</v>
      </c>
      <c r="AU42" s="21">
        <f t="shared" si="49"/>
        <v>1</v>
      </c>
      <c r="AV42" s="20" t="str">
        <f t="shared" si="50"/>
        <v>F0</v>
      </c>
      <c r="AW42" s="21">
        <f t="shared" si="51"/>
        <v>0</v>
      </c>
      <c r="AX42" s="20" t="str">
        <f t="shared" si="52"/>
        <v>D</v>
      </c>
      <c r="AY42" s="21">
        <f t="shared" si="53"/>
        <v>1</v>
      </c>
      <c r="AZ42" s="20" t="str">
        <f t="shared" si="54"/>
        <v>F0</v>
      </c>
      <c r="BA42" s="21">
        <f t="shared" si="55"/>
        <v>0</v>
      </c>
      <c r="BB42" s="22">
        <f t="shared" si="56"/>
        <v>0.67</v>
      </c>
      <c r="BC42" s="22">
        <f t="shared" si="57"/>
        <v>12</v>
      </c>
      <c r="BD42" s="22">
        <f t="shared" si="58"/>
        <v>1.17</v>
      </c>
      <c r="BE42" s="22" t="str">
        <f t="shared" si="24"/>
        <v>Trung b×nh yÕu</v>
      </c>
      <c r="BF42" s="23">
        <f t="shared" si="25"/>
        <v>3.7857142857142856</v>
      </c>
      <c r="BG42" s="24" t="str">
        <f t="shared" si="26"/>
        <v>YK</v>
      </c>
    </row>
    <row r="43" spans="1:59" ht="19.5" customHeight="1">
      <c r="A43" s="25">
        <v>38</v>
      </c>
      <c r="B43" s="40" t="s">
        <v>121</v>
      </c>
      <c r="C43" s="55" t="s">
        <v>19</v>
      </c>
      <c r="D43" s="48">
        <v>35440</v>
      </c>
      <c r="E43" s="92">
        <v>8.5</v>
      </c>
      <c r="F43" s="93">
        <v>9</v>
      </c>
      <c r="G43" s="94">
        <v>7</v>
      </c>
      <c r="H43" s="18">
        <f t="shared" si="31"/>
        <v>7.5</v>
      </c>
      <c r="I43" s="92">
        <v>8</v>
      </c>
      <c r="J43" s="93">
        <v>8</v>
      </c>
      <c r="K43" s="94">
        <v>4.5</v>
      </c>
      <c r="L43" s="18">
        <f t="shared" si="32"/>
        <v>5.6</v>
      </c>
      <c r="M43" s="92">
        <v>6.3</v>
      </c>
      <c r="N43" s="93">
        <v>7</v>
      </c>
      <c r="O43" s="94">
        <v>6.5</v>
      </c>
      <c r="P43" s="18">
        <f t="shared" si="33"/>
        <v>6.5</v>
      </c>
      <c r="Q43" s="92">
        <v>5.3</v>
      </c>
      <c r="R43" s="93">
        <v>7</v>
      </c>
      <c r="S43" s="94">
        <v>4</v>
      </c>
      <c r="T43" s="18">
        <f t="shared" si="34"/>
        <v>4.6</v>
      </c>
      <c r="U43" s="92">
        <v>8</v>
      </c>
      <c r="V43" s="93">
        <v>9</v>
      </c>
      <c r="W43" s="94">
        <v>7</v>
      </c>
      <c r="X43" s="18">
        <f t="shared" si="35"/>
        <v>7.4</v>
      </c>
      <c r="Y43" s="92">
        <v>6</v>
      </c>
      <c r="Z43" s="93">
        <v>9</v>
      </c>
      <c r="AA43" s="94">
        <v>5</v>
      </c>
      <c r="AB43" s="18">
        <f t="shared" si="36"/>
        <v>5.6</v>
      </c>
      <c r="AC43" s="92">
        <v>7.6</v>
      </c>
      <c r="AD43" s="93">
        <v>8</v>
      </c>
      <c r="AE43" s="94">
        <v>7</v>
      </c>
      <c r="AF43" s="18">
        <f t="shared" si="37"/>
        <v>7.2</v>
      </c>
      <c r="AG43" s="92">
        <v>7.8</v>
      </c>
      <c r="AH43" s="93">
        <v>9</v>
      </c>
      <c r="AI43" s="94">
        <v>7</v>
      </c>
      <c r="AJ43" s="18">
        <f t="shared" si="38"/>
        <v>7.4</v>
      </c>
      <c r="AK43" s="19">
        <f t="shared" si="39"/>
        <v>6.3</v>
      </c>
      <c r="AL43" s="20" t="str">
        <f t="shared" si="40"/>
        <v>B</v>
      </c>
      <c r="AM43" s="21">
        <f t="shared" si="41"/>
        <v>3</v>
      </c>
      <c r="AN43" s="20" t="str">
        <f t="shared" si="42"/>
        <v>C</v>
      </c>
      <c r="AO43" s="21">
        <f t="shared" si="43"/>
        <v>2</v>
      </c>
      <c r="AP43" s="20" t="str">
        <f t="shared" si="44"/>
        <v>C</v>
      </c>
      <c r="AQ43" s="21">
        <f t="shared" si="45"/>
        <v>2</v>
      </c>
      <c r="AR43" s="20" t="str">
        <f t="shared" si="46"/>
        <v>D</v>
      </c>
      <c r="AS43" s="21">
        <f t="shared" si="47"/>
        <v>1</v>
      </c>
      <c r="AT43" s="20" t="str">
        <f t="shared" si="48"/>
        <v>B</v>
      </c>
      <c r="AU43" s="21">
        <f t="shared" si="49"/>
        <v>3</v>
      </c>
      <c r="AV43" s="20" t="str">
        <f t="shared" si="50"/>
        <v>C</v>
      </c>
      <c r="AW43" s="21">
        <f t="shared" si="51"/>
        <v>2</v>
      </c>
      <c r="AX43" s="20" t="str">
        <f t="shared" si="52"/>
        <v>B</v>
      </c>
      <c r="AY43" s="21">
        <f t="shared" si="53"/>
        <v>3</v>
      </c>
      <c r="AZ43" s="20" t="str">
        <f t="shared" si="54"/>
        <v>B</v>
      </c>
      <c r="BA43" s="21">
        <f t="shared" si="55"/>
        <v>3</v>
      </c>
      <c r="BB43" s="22">
        <f t="shared" si="56"/>
        <v>2.29</v>
      </c>
      <c r="BC43" s="22">
        <f t="shared" si="57"/>
        <v>21</v>
      </c>
      <c r="BD43" s="22">
        <f t="shared" si="58"/>
        <v>2.29</v>
      </c>
      <c r="BE43" s="22" t="str">
        <f t="shared" si="24"/>
        <v>Trung b×nh</v>
      </c>
      <c r="BF43" s="23">
        <f t="shared" si="25"/>
        <v>5.857142857142857</v>
      </c>
      <c r="BG43" s="24" t="str">
        <f t="shared" si="26"/>
        <v>TB</v>
      </c>
    </row>
    <row r="44" spans="1:59" ht="19.5" customHeight="1">
      <c r="A44" s="17">
        <v>39</v>
      </c>
      <c r="B44" s="40" t="s">
        <v>122</v>
      </c>
      <c r="C44" s="55" t="s">
        <v>19</v>
      </c>
      <c r="D44" s="48">
        <v>35416</v>
      </c>
      <c r="E44" s="92">
        <v>7</v>
      </c>
      <c r="F44" s="93">
        <v>6</v>
      </c>
      <c r="G44" s="94">
        <v>6</v>
      </c>
      <c r="H44" s="18">
        <f t="shared" si="31"/>
        <v>6.2</v>
      </c>
      <c r="I44" s="95"/>
      <c r="J44" s="96"/>
      <c r="K44" s="97"/>
      <c r="L44" s="18">
        <f t="shared" si="32"/>
        <v>0</v>
      </c>
      <c r="M44" s="92">
        <v>5</v>
      </c>
      <c r="N44" s="93">
        <v>5</v>
      </c>
      <c r="O44" s="94">
        <v>7</v>
      </c>
      <c r="P44" s="18">
        <f t="shared" si="33"/>
        <v>6.4</v>
      </c>
      <c r="Q44" s="92">
        <v>4</v>
      </c>
      <c r="R44" s="93">
        <v>5</v>
      </c>
      <c r="S44" s="94">
        <v>5.5</v>
      </c>
      <c r="T44" s="18">
        <f t="shared" si="34"/>
        <v>5.2</v>
      </c>
      <c r="U44" s="92">
        <v>4.3</v>
      </c>
      <c r="V44" s="93">
        <v>3</v>
      </c>
      <c r="W44" s="94">
        <v>7</v>
      </c>
      <c r="X44" s="18">
        <f t="shared" si="35"/>
        <v>6.1</v>
      </c>
      <c r="Y44" s="92">
        <v>3.8</v>
      </c>
      <c r="Z44" s="93">
        <v>9</v>
      </c>
      <c r="AA44" s="94">
        <v>0</v>
      </c>
      <c r="AB44" s="18">
        <f t="shared" si="36"/>
        <v>1.7</v>
      </c>
      <c r="AC44" s="92">
        <v>4.3</v>
      </c>
      <c r="AD44" s="93">
        <v>3</v>
      </c>
      <c r="AE44" s="94">
        <v>4.5</v>
      </c>
      <c r="AF44" s="18">
        <f t="shared" si="37"/>
        <v>4.3</v>
      </c>
      <c r="AG44" s="92">
        <v>7</v>
      </c>
      <c r="AH44" s="93">
        <v>6</v>
      </c>
      <c r="AI44" s="94">
        <v>4</v>
      </c>
      <c r="AJ44" s="18">
        <f t="shared" si="38"/>
        <v>4.8</v>
      </c>
      <c r="AK44" s="19">
        <f t="shared" si="39"/>
        <v>3.92</v>
      </c>
      <c r="AL44" s="20" t="str">
        <f t="shared" si="40"/>
        <v>C</v>
      </c>
      <c r="AM44" s="21">
        <f t="shared" si="41"/>
        <v>2</v>
      </c>
      <c r="AN44" s="20" t="str">
        <f t="shared" si="42"/>
        <v>F0</v>
      </c>
      <c r="AO44" s="21">
        <f t="shared" si="43"/>
        <v>0</v>
      </c>
      <c r="AP44" s="20" t="str">
        <f t="shared" si="44"/>
        <v>C</v>
      </c>
      <c r="AQ44" s="21">
        <f t="shared" si="45"/>
        <v>2</v>
      </c>
      <c r="AR44" s="20" t="str">
        <f t="shared" si="46"/>
        <v>D</v>
      </c>
      <c r="AS44" s="21">
        <f t="shared" si="47"/>
        <v>1</v>
      </c>
      <c r="AT44" s="20" t="str">
        <f t="shared" si="48"/>
        <v>C</v>
      </c>
      <c r="AU44" s="21">
        <f t="shared" si="49"/>
        <v>2</v>
      </c>
      <c r="AV44" s="20" t="str">
        <f t="shared" si="50"/>
        <v>F</v>
      </c>
      <c r="AW44" s="21">
        <f t="shared" si="51"/>
        <v>0</v>
      </c>
      <c r="AX44" s="20" t="str">
        <f t="shared" si="52"/>
        <v>D</v>
      </c>
      <c r="AY44" s="21">
        <f t="shared" si="53"/>
        <v>1</v>
      </c>
      <c r="AZ44" s="20" t="str">
        <f t="shared" si="54"/>
        <v>D</v>
      </c>
      <c r="BA44" s="21">
        <f t="shared" si="55"/>
        <v>1</v>
      </c>
      <c r="BB44" s="22">
        <f t="shared" si="56"/>
        <v>1</v>
      </c>
      <c r="BC44" s="22">
        <f t="shared" si="57"/>
        <v>14</v>
      </c>
      <c r="BD44" s="22">
        <f t="shared" si="58"/>
        <v>1.5</v>
      </c>
      <c r="BE44" s="22" t="str">
        <f t="shared" si="24"/>
        <v>Trung b×nh yÕu</v>
      </c>
      <c r="BF44" s="23">
        <f t="shared" si="25"/>
        <v>4.285714285714286</v>
      </c>
      <c r="BG44" s="24" t="str">
        <f t="shared" si="26"/>
        <v>YK</v>
      </c>
    </row>
    <row r="45" spans="1:59" ht="19.5" customHeight="1">
      <c r="A45" s="17">
        <v>40</v>
      </c>
      <c r="B45" s="45" t="s">
        <v>123</v>
      </c>
      <c r="C45" s="53" t="s">
        <v>19</v>
      </c>
      <c r="D45" s="39">
        <v>35501</v>
      </c>
      <c r="E45" s="92">
        <v>7.5</v>
      </c>
      <c r="F45" s="93">
        <v>8</v>
      </c>
      <c r="G45" s="94">
        <v>5</v>
      </c>
      <c r="H45" s="18">
        <f t="shared" si="31"/>
        <v>5.8</v>
      </c>
      <c r="I45" s="92">
        <v>6</v>
      </c>
      <c r="J45" s="93">
        <v>7</v>
      </c>
      <c r="K45" s="94">
        <v>2.5</v>
      </c>
      <c r="L45" s="18">
        <f t="shared" si="32"/>
        <v>3.7</v>
      </c>
      <c r="M45" s="92">
        <v>6</v>
      </c>
      <c r="N45" s="93">
        <v>7</v>
      </c>
      <c r="O45" s="94">
        <v>6</v>
      </c>
      <c r="P45" s="18">
        <f t="shared" si="33"/>
        <v>6.1</v>
      </c>
      <c r="Q45" s="92">
        <v>4.7</v>
      </c>
      <c r="R45" s="93">
        <v>6</v>
      </c>
      <c r="S45" s="94">
        <v>3</v>
      </c>
      <c r="T45" s="18">
        <f t="shared" si="34"/>
        <v>3.6</v>
      </c>
      <c r="U45" s="92">
        <v>7.3</v>
      </c>
      <c r="V45" s="93">
        <v>8</v>
      </c>
      <c r="W45" s="94">
        <v>7</v>
      </c>
      <c r="X45" s="18">
        <f t="shared" si="35"/>
        <v>7.2</v>
      </c>
      <c r="Y45" s="92">
        <v>4.5</v>
      </c>
      <c r="Z45" s="93">
        <v>9</v>
      </c>
      <c r="AA45" s="94">
        <v>4</v>
      </c>
      <c r="AB45" s="18">
        <f t="shared" si="36"/>
        <v>4.6</v>
      </c>
      <c r="AC45" s="92">
        <v>7.4</v>
      </c>
      <c r="AD45" s="93">
        <v>8</v>
      </c>
      <c r="AE45" s="94">
        <v>6</v>
      </c>
      <c r="AF45" s="18">
        <f t="shared" si="37"/>
        <v>6.5</v>
      </c>
      <c r="AG45" s="92">
        <v>7.5</v>
      </c>
      <c r="AH45" s="93">
        <v>9</v>
      </c>
      <c r="AI45" s="94">
        <v>5</v>
      </c>
      <c r="AJ45" s="18">
        <f t="shared" si="38"/>
        <v>5.9</v>
      </c>
      <c r="AK45" s="19">
        <f t="shared" si="39"/>
        <v>5.22</v>
      </c>
      <c r="AL45" s="20" t="str">
        <f t="shared" si="40"/>
        <v>C</v>
      </c>
      <c r="AM45" s="21">
        <f t="shared" si="41"/>
        <v>2</v>
      </c>
      <c r="AN45" s="20" t="str">
        <f t="shared" si="42"/>
        <v>F</v>
      </c>
      <c r="AO45" s="21">
        <f t="shared" si="43"/>
        <v>0</v>
      </c>
      <c r="AP45" s="20" t="str">
        <f t="shared" si="44"/>
        <v>C</v>
      </c>
      <c r="AQ45" s="21">
        <f t="shared" si="45"/>
        <v>2</v>
      </c>
      <c r="AR45" s="20" t="str">
        <f t="shared" si="46"/>
        <v>F</v>
      </c>
      <c r="AS45" s="21">
        <f t="shared" si="47"/>
        <v>0</v>
      </c>
      <c r="AT45" s="20" t="str">
        <f t="shared" si="48"/>
        <v>B</v>
      </c>
      <c r="AU45" s="21">
        <f t="shared" si="49"/>
        <v>3</v>
      </c>
      <c r="AV45" s="20" t="str">
        <f t="shared" si="50"/>
        <v>D</v>
      </c>
      <c r="AW45" s="21">
        <f t="shared" si="51"/>
        <v>1</v>
      </c>
      <c r="AX45" s="20" t="str">
        <f t="shared" si="52"/>
        <v>C</v>
      </c>
      <c r="AY45" s="21">
        <f t="shared" si="53"/>
        <v>2</v>
      </c>
      <c r="AZ45" s="20" t="str">
        <f t="shared" si="54"/>
        <v>C</v>
      </c>
      <c r="BA45" s="21">
        <f t="shared" si="55"/>
        <v>2</v>
      </c>
      <c r="BB45" s="22">
        <f t="shared" si="56"/>
        <v>1.33</v>
      </c>
      <c r="BC45" s="22">
        <f t="shared" si="57"/>
        <v>14</v>
      </c>
      <c r="BD45" s="22">
        <f t="shared" si="58"/>
        <v>2</v>
      </c>
      <c r="BE45" s="22" t="str">
        <f t="shared" si="24"/>
        <v>Trung b×nh</v>
      </c>
      <c r="BF45" s="23">
        <f t="shared" si="25"/>
        <v>4.785714285714286</v>
      </c>
      <c r="BG45" s="24" t="str">
        <f t="shared" si="26"/>
        <v>YK</v>
      </c>
    </row>
    <row r="46" spans="1:59" ht="19.5" customHeight="1">
      <c r="A46" s="25">
        <v>41</v>
      </c>
      <c r="B46" s="63" t="s">
        <v>124</v>
      </c>
      <c r="C46" s="53" t="s">
        <v>19</v>
      </c>
      <c r="D46" s="39">
        <v>35788</v>
      </c>
      <c r="E46" s="92">
        <v>8</v>
      </c>
      <c r="F46" s="93">
        <v>8</v>
      </c>
      <c r="G46" s="94">
        <v>6</v>
      </c>
      <c r="H46" s="18">
        <f t="shared" si="31"/>
        <v>6.6</v>
      </c>
      <c r="I46" s="92">
        <v>6.5</v>
      </c>
      <c r="J46" s="93">
        <v>8</v>
      </c>
      <c r="K46" s="94">
        <v>6.5</v>
      </c>
      <c r="L46" s="18">
        <f t="shared" si="32"/>
        <v>6.7</v>
      </c>
      <c r="M46" s="92">
        <v>5.7</v>
      </c>
      <c r="N46" s="93">
        <v>6</v>
      </c>
      <c r="O46" s="94">
        <v>6</v>
      </c>
      <c r="P46" s="18">
        <f t="shared" si="33"/>
        <v>5.9</v>
      </c>
      <c r="Q46" s="92">
        <v>7</v>
      </c>
      <c r="R46" s="93">
        <v>9</v>
      </c>
      <c r="S46" s="94">
        <v>6</v>
      </c>
      <c r="T46" s="18">
        <f t="shared" si="34"/>
        <v>6.5</v>
      </c>
      <c r="U46" s="92">
        <v>7.7</v>
      </c>
      <c r="V46" s="93">
        <v>8</v>
      </c>
      <c r="W46" s="94">
        <v>8.5</v>
      </c>
      <c r="X46" s="18">
        <f t="shared" si="35"/>
        <v>8.3</v>
      </c>
      <c r="Y46" s="92">
        <v>4</v>
      </c>
      <c r="Z46" s="93">
        <v>9</v>
      </c>
      <c r="AA46" s="94">
        <v>3</v>
      </c>
      <c r="AB46" s="18">
        <f t="shared" si="36"/>
        <v>3.8</v>
      </c>
      <c r="AC46" s="92">
        <v>7.1</v>
      </c>
      <c r="AD46" s="93">
        <v>8</v>
      </c>
      <c r="AE46" s="94">
        <v>9</v>
      </c>
      <c r="AF46" s="18">
        <f t="shared" si="37"/>
        <v>8.5</v>
      </c>
      <c r="AG46" s="92">
        <v>7.5</v>
      </c>
      <c r="AH46" s="93">
        <v>9</v>
      </c>
      <c r="AI46" s="94">
        <v>7</v>
      </c>
      <c r="AJ46" s="18">
        <f t="shared" si="38"/>
        <v>7.3</v>
      </c>
      <c r="AK46" s="19">
        <f t="shared" si="39"/>
        <v>6.63</v>
      </c>
      <c r="AL46" s="20" t="str">
        <f t="shared" si="40"/>
        <v>C</v>
      </c>
      <c r="AM46" s="21">
        <f t="shared" si="41"/>
        <v>2</v>
      </c>
      <c r="AN46" s="20" t="str">
        <f t="shared" si="42"/>
        <v>C</v>
      </c>
      <c r="AO46" s="21">
        <f t="shared" si="43"/>
        <v>2</v>
      </c>
      <c r="AP46" s="20" t="str">
        <f t="shared" si="44"/>
        <v>C</v>
      </c>
      <c r="AQ46" s="21">
        <f t="shared" si="45"/>
        <v>2</v>
      </c>
      <c r="AR46" s="20" t="str">
        <f t="shared" si="46"/>
        <v>C</v>
      </c>
      <c r="AS46" s="21">
        <f t="shared" si="47"/>
        <v>2</v>
      </c>
      <c r="AT46" s="20" t="str">
        <f t="shared" si="48"/>
        <v>B</v>
      </c>
      <c r="AU46" s="21">
        <f t="shared" si="49"/>
        <v>3</v>
      </c>
      <c r="AV46" s="20" t="str">
        <f t="shared" si="50"/>
        <v>F</v>
      </c>
      <c r="AW46" s="21">
        <f t="shared" si="51"/>
        <v>0</v>
      </c>
      <c r="AX46" s="20" t="str">
        <f t="shared" si="52"/>
        <v>A</v>
      </c>
      <c r="AY46" s="21">
        <f t="shared" si="53"/>
        <v>4</v>
      </c>
      <c r="AZ46" s="20" t="str">
        <f t="shared" si="54"/>
        <v>B</v>
      </c>
      <c r="BA46" s="21">
        <f t="shared" si="55"/>
        <v>3</v>
      </c>
      <c r="BB46" s="22">
        <f t="shared" si="56"/>
        <v>2.14</v>
      </c>
      <c r="BC46" s="22">
        <f t="shared" si="57"/>
        <v>18</v>
      </c>
      <c r="BD46" s="22">
        <f t="shared" si="58"/>
        <v>2.5</v>
      </c>
      <c r="BE46" s="22" t="str">
        <f t="shared" si="24"/>
        <v>Kh¸</v>
      </c>
      <c r="BF46" s="23">
        <f t="shared" si="25"/>
        <v>6.428571428571429</v>
      </c>
      <c r="BG46" s="24" t="str">
        <f t="shared" si="26"/>
        <v>TBK</v>
      </c>
    </row>
    <row r="47" spans="1:59" ht="19.5" customHeight="1">
      <c r="A47" s="17">
        <v>42</v>
      </c>
      <c r="B47" s="38" t="s">
        <v>28</v>
      </c>
      <c r="C47" s="53" t="s">
        <v>125</v>
      </c>
      <c r="D47" s="39">
        <v>35752</v>
      </c>
      <c r="E47" s="92">
        <v>7.5</v>
      </c>
      <c r="F47" s="93">
        <v>8</v>
      </c>
      <c r="G47" s="94">
        <v>6</v>
      </c>
      <c r="H47" s="18">
        <f t="shared" si="31"/>
        <v>6.5</v>
      </c>
      <c r="I47" s="92">
        <v>6</v>
      </c>
      <c r="J47" s="93">
        <v>7</v>
      </c>
      <c r="K47" s="94">
        <v>5</v>
      </c>
      <c r="L47" s="18">
        <f t="shared" si="32"/>
        <v>5.4</v>
      </c>
      <c r="M47" s="92">
        <v>5.3</v>
      </c>
      <c r="N47" s="93">
        <v>6</v>
      </c>
      <c r="O47" s="94">
        <v>3.5</v>
      </c>
      <c r="P47" s="18">
        <f t="shared" si="33"/>
        <v>4.1</v>
      </c>
      <c r="Q47" s="92">
        <v>5.7</v>
      </c>
      <c r="R47" s="93">
        <v>7</v>
      </c>
      <c r="S47" s="94">
        <v>4</v>
      </c>
      <c r="T47" s="18">
        <f t="shared" si="34"/>
        <v>4.6</v>
      </c>
      <c r="U47" s="92">
        <v>6</v>
      </c>
      <c r="V47" s="93">
        <v>7</v>
      </c>
      <c r="W47" s="94">
        <v>6</v>
      </c>
      <c r="X47" s="18">
        <f t="shared" si="35"/>
        <v>6.1</v>
      </c>
      <c r="Y47" s="92">
        <v>5</v>
      </c>
      <c r="Z47" s="93">
        <v>7</v>
      </c>
      <c r="AA47" s="94">
        <v>6</v>
      </c>
      <c r="AB47" s="18">
        <f t="shared" si="36"/>
        <v>5.9</v>
      </c>
      <c r="AC47" s="92">
        <v>7.5</v>
      </c>
      <c r="AD47" s="93">
        <v>8</v>
      </c>
      <c r="AE47" s="94">
        <v>6.5</v>
      </c>
      <c r="AF47" s="18">
        <f t="shared" si="37"/>
        <v>6.9</v>
      </c>
      <c r="AG47" s="92">
        <v>6.8</v>
      </c>
      <c r="AH47" s="93">
        <v>8</v>
      </c>
      <c r="AI47" s="94">
        <v>2</v>
      </c>
      <c r="AJ47" s="18">
        <f t="shared" si="38"/>
        <v>3.6</v>
      </c>
      <c r="AK47" s="19">
        <f t="shared" si="39"/>
        <v>5.41</v>
      </c>
      <c r="AL47" s="20" t="str">
        <f t="shared" si="40"/>
        <v>C</v>
      </c>
      <c r="AM47" s="21">
        <f t="shared" si="41"/>
        <v>2</v>
      </c>
      <c r="AN47" s="20" t="str">
        <f t="shared" si="42"/>
        <v>D</v>
      </c>
      <c r="AO47" s="21">
        <f t="shared" si="43"/>
        <v>1</v>
      </c>
      <c r="AP47" s="20" t="str">
        <f t="shared" si="44"/>
        <v>D</v>
      </c>
      <c r="AQ47" s="21">
        <f t="shared" si="45"/>
        <v>1</v>
      </c>
      <c r="AR47" s="20" t="str">
        <f t="shared" si="46"/>
        <v>D</v>
      </c>
      <c r="AS47" s="21">
        <f t="shared" si="47"/>
        <v>1</v>
      </c>
      <c r="AT47" s="20" t="str">
        <f t="shared" si="48"/>
        <v>C</v>
      </c>
      <c r="AU47" s="21">
        <f t="shared" si="49"/>
        <v>2</v>
      </c>
      <c r="AV47" s="20" t="str">
        <f t="shared" si="50"/>
        <v>C</v>
      </c>
      <c r="AW47" s="21">
        <f t="shared" si="51"/>
        <v>2</v>
      </c>
      <c r="AX47" s="20" t="str">
        <f t="shared" si="52"/>
        <v>C</v>
      </c>
      <c r="AY47" s="21">
        <f t="shared" si="53"/>
        <v>2</v>
      </c>
      <c r="AZ47" s="20" t="str">
        <f t="shared" si="54"/>
        <v>F</v>
      </c>
      <c r="BA47" s="21">
        <f t="shared" si="55"/>
        <v>0</v>
      </c>
      <c r="BB47" s="22">
        <f t="shared" si="56"/>
        <v>1.38</v>
      </c>
      <c r="BC47" s="22">
        <f t="shared" si="57"/>
        <v>19</v>
      </c>
      <c r="BD47" s="22">
        <f t="shared" si="58"/>
        <v>1.53</v>
      </c>
      <c r="BE47" s="22" t="str">
        <f t="shared" si="24"/>
        <v>Trung b×nh yÕu</v>
      </c>
      <c r="BF47" s="23">
        <f t="shared" si="25"/>
        <v>5.285714285714286</v>
      </c>
      <c r="BG47" s="24" t="str">
        <f t="shared" si="26"/>
        <v>TB</v>
      </c>
    </row>
    <row r="48" spans="1:59" ht="19.5" customHeight="1">
      <c r="A48" s="17">
        <v>43</v>
      </c>
      <c r="B48" s="45" t="s">
        <v>126</v>
      </c>
      <c r="C48" s="53" t="s">
        <v>71</v>
      </c>
      <c r="D48" s="67">
        <v>35488</v>
      </c>
      <c r="E48" s="92">
        <v>7.5</v>
      </c>
      <c r="F48" s="93">
        <v>8</v>
      </c>
      <c r="G48" s="94">
        <v>6</v>
      </c>
      <c r="H48" s="18">
        <f t="shared" si="31"/>
        <v>6.5</v>
      </c>
      <c r="I48" s="92">
        <v>5.3</v>
      </c>
      <c r="J48" s="93">
        <v>7</v>
      </c>
      <c r="K48" s="94">
        <v>1.5</v>
      </c>
      <c r="L48" s="18">
        <f t="shared" si="32"/>
        <v>2.8</v>
      </c>
      <c r="M48" s="92">
        <v>6.3</v>
      </c>
      <c r="N48" s="93">
        <v>7</v>
      </c>
      <c r="O48" s="94">
        <v>5.5</v>
      </c>
      <c r="P48" s="18">
        <f t="shared" si="33"/>
        <v>5.8</v>
      </c>
      <c r="Q48" s="92">
        <v>5</v>
      </c>
      <c r="R48" s="93">
        <v>7</v>
      </c>
      <c r="S48" s="94">
        <v>6</v>
      </c>
      <c r="T48" s="18">
        <f t="shared" si="34"/>
        <v>5.9</v>
      </c>
      <c r="U48" s="92">
        <v>6.3</v>
      </c>
      <c r="V48" s="93">
        <v>8</v>
      </c>
      <c r="W48" s="94">
        <v>7</v>
      </c>
      <c r="X48" s="18">
        <f t="shared" si="35"/>
        <v>7</v>
      </c>
      <c r="Y48" s="92">
        <v>4</v>
      </c>
      <c r="Z48" s="93">
        <v>9</v>
      </c>
      <c r="AA48" s="94">
        <v>0</v>
      </c>
      <c r="AB48" s="18">
        <f t="shared" si="36"/>
        <v>1.7</v>
      </c>
      <c r="AC48" s="92">
        <v>7.1</v>
      </c>
      <c r="AD48" s="93">
        <v>8</v>
      </c>
      <c r="AE48" s="94">
        <v>6</v>
      </c>
      <c r="AF48" s="18">
        <f t="shared" si="37"/>
        <v>6.4</v>
      </c>
      <c r="AG48" s="92">
        <v>7.3</v>
      </c>
      <c r="AH48" s="93">
        <v>9</v>
      </c>
      <c r="AI48" s="94">
        <v>7</v>
      </c>
      <c r="AJ48" s="18">
        <f t="shared" si="38"/>
        <v>7.3</v>
      </c>
      <c r="AK48" s="19">
        <f t="shared" si="39"/>
        <v>5.1</v>
      </c>
      <c r="AL48" s="20" t="str">
        <f t="shared" si="40"/>
        <v>C</v>
      </c>
      <c r="AM48" s="21">
        <f t="shared" si="41"/>
        <v>2</v>
      </c>
      <c r="AN48" s="20" t="str">
        <f t="shared" si="42"/>
        <v>F</v>
      </c>
      <c r="AO48" s="21">
        <f t="shared" si="43"/>
        <v>0</v>
      </c>
      <c r="AP48" s="20" t="str">
        <f t="shared" si="44"/>
        <v>C</v>
      </c>
      <c r="AQ48" s="21">
        <f t="shared" si="45"/>
        <v>2</v>
      </c>
      <c r="AR48" s="20" t="str">
        <f t="shared" si="46"/>
        <v>C</v>
      </c>
      <c r="AS48" s="21">
        <f t="shared" si="47"/>
        <v>2</v>
      </c>
      <c r="AT48" s="20" t="str">
        <f t="shared" si="48"/>
        <v>B</v>
      </c>
      <c r="AU48" s="21">
        <f t="shared" si="49"/>
        <v>3</v>
      </c>
      <c r="AV48" s="20" t="str">
        <f t="shared" si="50"/>
        <v>F</v>
      </c>
      <c r="AW48" s="21">
        <f t="shared" si="51"/>
        <v>0</v>
      </c>
      <c r="AX48" s="20" t="str">
        <f t="shared" si="52"/>
        <v>C</v>
      </c>
      <c r="AY48" s="21">
        <f t="shared" si="53"/>
        <v>2</v>
      </c>
      <c r="AZ48" s="20" t="str">
        <f t="shared" si="54"/>
        <v>B</v>
      </c>
      <c r="BA48" s="21">
        <f t="shared" si="55"/>
        <v>3</v>
      </c>
      <c r="BB48" s="22">
        <f t="shared" si="56"/>
        <v>1.57</v>
      </c>
      <c r="BC48" s="22">
        <f t="shared" si="57"/>
        <v>14</v>
      </c>
      <c r="BD48" s="22">
        <f t="shared" si="58"/>
        <v>2.36</v>
      </c>
      <c r="BE48" s="22" t="str">
        <f t="shared" si="24"/>
        <v>Trung b×nh</v>
      </c>
      <c r="BF48" s="23">
        <f t="shared" si="25"/>
        <v>4.571428571428571</v>
      </c>
      <c r="BG48" s="24" t="str">
        <f t="shared" si="26"/>
        <v>YK</v>
      </c>
    </row>
    <row r="49" spans="1:59" s="118" customFormat="1" ht="19.5" customHeight="1">
      <c r="A49" s="100">
        <v>44</v>
      </c>
      <c r="B49" s="101" t="s">
        <v>127</v>
      </c>
      <c r="C49" s="102" t="s">
        <v>128</v>
      </c>
      <c r="D49" s="103" t="s">
        <v>195</v>
      </c>
      <c r="E49" s="88"/>
      <c r="F49" s="89"/>
      <c r="G49" s="90"/>
      <c r="H49" s="114">
        <f t="shared" si="31"/>
        <v>0</v>
      </c>
      <c r="I49" s="88"/>
      <c r="J49" s="89"/>
      <c r="K49" s="90"/>
      <c r="L49" s="114">
        <f t="shared" si="32"/>
        <v>0</v>
      </c>
      <c r="M49" s="88"/>
      <c r="N49" s="89"/>
      <c r="O49" s="90"/>
      <c r="P49" s="114">
        <f t="shared" si="33"/>
        <v>0</v>
      </c>
      <c r="Q49" s="88"/>
      <c r="R49" s="89"/>
      <c r="S49" s="90"/>
      <c r="T49" s="114">
        <f t="shared" si="34"/>
        <v>0</v>
      </c>
      <c r="U49" s="88"/>
      <c r="V49" s="89"/>
      <c r="W49" s="90"/>
      <c r="X49" s="114">
        <f t="shared" si="35"/>
        <v>0</v>
      </c>
      <c r="Y49" s="88"/>
      <c r="Z49" s="89"/>
      <c r="AA49" s="90"/>
      <c r="AB49" s="114">
        <f t="shared" si="36"/>
        <v>0</v>
      </c>
      <c r="AC49" s="88"/>
      <c r="AD49" s="89"/>
      <c r="AE49" s="90"/>
      <c r="AF49" s="114">
        <f t="shared" si="37"/>
        <v>0</v>
      </c>
      <c r="AG49" s="88"/>
      <c r="AH49" s="89"/>
      <c r="AI49" s="90"/>
      <c r="AJ49" s="114">
        <f t="shared" si="38"/>
        <v>0</v>
      </c>
      <c r="AK49" s="115">
        <f t="shared" si="39"/>
        <v>0</v>
      </c>
      <c r="AL49" s="116" t="str">
        <f t="shared" si="40"/>
        <v>F0</v>
      </c>
      <c r="AM49" s="107">
        <f t="shared" si="41"/>
        <v>0</v>
      </c>
      <c r="AN49" s="116" t="str">
        <f t="shared" si="42"/>
        <v>F0</v>
      </c>
      <c r="AO49" s="107">
        <f t="shared" si="43"/>
        <v>0</v>
      </c>
      <c r="AP49" s="116" t="str">
        <f t="shared" si="44"/>
        <v>F0</v>
      </c>
      <c r="AQ49" s="107">
        <f t="shared" si="45"/>
        <v>0</v>
      </c>
      <c r="AR49" s="116" t="str">
        <f t="shared" si="46"/>
        <v>F0</v>
      </c>
      <c r="AS49" s="107">
        <f t="shared" si="47"/>
        <v>0</v>
      </c>
      <c r="AT49" s="116" t="str">
        <f t="shared" si="48"/>
        <v>F0</v>
      </c>
      <c r="AU49" s="107">
        <f t="shared" si="49"/>
        <v>0</v>
      </c>
      <c r="AV49" s="116" t="str">
        <f t="shared" si="50"/>
        <v>F0</v>
      </c>
      <c r="AW49" s="107">
        <f t="shared" si="51"/>
        <v>0</v>
      </c>
      <c r="AX49" s="116" t="str">
        <f t="shared" si="52"/>
        <v>F0</v>
      </c>
      <c r="AY49" s="107">
        <f t="shared" si="53"/>
        <v>0</v>
      </c>
      <c r="AZ49" s="116" t="str">
        <f t="shared" si="54"/>
        <v>F0</v>
      </c>
      <c r="BA49" s="107">
        <f t="shared" si="55"/>
        <v>0</v>
      </c>
      <c r="BB49" s="108">
        <f t="shared" si="56"/>
        <v>0</v>
      </c>
      <c r="BC49" s="108">
        <f t="shared" si="57"/>
        <v>0</v>
      </c>
      <c r="BD49" s="108" t="e">
        <f t="shared" si="58"/>
        <v>#DIV/0!</v>
      </c>
      <c r="BE49" s="108" t="e">
        <f t="shared" si="24"/>
        <v>#DIV/0!</v>
      </c>
      <c r="BF49" s="117">
        <f t="shared" si="25"/>
        <v>0</v>
      </c>
      <c r="BG49" s="118" t="str">
        <f t="shared" si="26"/>
        <v>YK</v>
      </c>
    </row>
    <row r="50" spans="1:59" s="118" customFormat="1" ht="19.5" customHeight="1">
      <c r="A50" s="111">
        <v>45</v>
      </c>
      <c r="B50" s="119" t="s">
        <v>98</v>
      </c>
      <c r="C50" s="102" t="s">
        <v>96</v>
      </c>
      <c r="D50" s="103" t="s">
        <v>195</v>
      </c>
      <c r="E50" s="88"/>
      <c r="F50" s="89"/>
      <c r="G50" s="90"/>
      <c r="H50" s="114">
        <f>ROUND((E50*0.2+F50*0.1+G50*0.7),1)</f>
        <v>0</v>
      </c>
      <c r="I50" s="88"/>
      <c r="J50" s="89"/>
      <c r="K50" s="90"/>
      <c r="L50" s="114">
        <f>ROUND((I50*0.2+J50*0.1+K50*0.7),1)</f>
        <v>0</v>
      </c>
      <c r="M50" s="88"/>
      <c r="N50" s="89"/>
      <c r="O50" s="90"/>
      <c r="P50" s="114">
        <f>ROUND((M50*0.2+N50*0.1+O50*0.7),1)</f>
        <v>0</v>
      </c>
      <c r="Q50" s="88"/>
      <c r="R50" s="89"/>
      <c r="S50" s="90"/>
      <c r="T50" s="114">
        <f>ROUND((Q50*0.2+R50*0.1+S50*0.7),1)</f>
        <v>0</v>
      </c>
      <c r="U50" s="88"/>
      <c r="V50" s="89"/>
      <c r="W50" s="90"/>
      <c r="X50" s="114">
        <f>ROUND((U50*0.2+V50*0.1+W50*0.7),1)</f>
        <v>0</v>
      </c>
      <c r="Y50" s="88"/>
      <c r="Z50" s="89"/>
      <c r="AA50" s="90"/>
      <c r="AB50" s="114">
        <f>ROUND((Y50*0.2+Z50*0.1+AA50*0.7),1)</f>
        <v>0</v>
      </c>
      <c r="AC50" s="88"/>
      <c r="AD50" s="89"/>
      <c r="AE50" s="90"/>
      <c r="AF50" s="114">
        <f>ROUND((AC50*0.2+AD50*0.1+AE50*0.7),1)</f>
        <v>0</v>
      </c>
      <c r="AG50" s="88"/>
      <c r="AH50" s="89"/>
      <c r="AI50" s="90"/>
      <c r="AJ50" s="114">
        <f>ROUND((AG50*0.2+AH50*0.1+AI50*0.7),1)</f>
        <v>0</v>
      </c>
      <c r="AK50" s="115">
        <f>ROUND((SUMPRODUCT($E$5:$AJ$5,E50:AJ50)/SUM($E$5:$AJ$5)),2)</f>
        <v>0</v>
      </c>
      <c r="AL50" s="116" t="str">
        <f>IF(AND(8.5&lt;=H50,H50&lt;=10),"A",IF(AND(7&lt;=H50,H50&lt;=8.4),"B",IF(AND(5.5&lt;=H50,H50&lt;=6.9),"C",IF(AND(4&lt;=H50,H50&lt;=5.4),"D",IF(H50=0,"F0","F")))))</f>
        <v>F0</v>
      </c>
      <c r="AM50" s="107">
        <f>IF(AND(8.5&lt;=H50,H50&lt;=10),4,IF(AND(7&lt;=H50,H50&lt;=8.4),3,IF(AND(5.5&lt;=H50,H50&lt;=6.9),2,IF(AND(4&lt;=H50,H50&lt;=5.4),1,0))))</f>
        <v>0</v>
      </c>
      <c r="AN50" s="116" t="str">
        <f>IF(AND(8.5&lt;=L50,L50&lt;=10),"A",IF(AND(7&lt;=L50,L50&lt;=8.4),"B",IF(AND(5.5&lt;=L50,L50&lt;=6.9),"C",IF(AND(4&lt;=L50,L50&lt;=5.4),"D",IF(L50=0,"F0","F")))))</f>
        <v>F0</v>
      </c>
      <c r="AO50" s="107">
        <f>IF(AND(8.5&lt;=L50,L50&lt;=10),4,IF(AND(7&lt;=L50,L50&lt;=8.4),3,IF(AND(5.5&lt;=L50,L50&lt;=6.9),2,IF(AND(4&lt;=L50,L50&lt;=5.4),1,0))))</f>
        <v>0</v>
      </c>
      <c r="AP50" s="116" t="str">
        <f>IF(AND(8.5&lt;=P50,P50&lt;=10),"A",IF(AND(7&lt;=P50,P50&lt;=8.4),"B",IF(AND(5.5&lt;=P50,P50&lt;=6.9),"C",IF(AND(4&lt;=P50,P50&lt;=5.4),"D",IF(P50=0,"F0","F")))))</f>
        <v>F0</v>
      </c>
      <c r="AQ50" s="107">
        <f>IF(AND(8.5&lt;=P50,P50&lt;=10),4,IF(AND(7&lt;=P50,P50&lt;=8.4),3,IF(AND(5.5&lt;=P50,P50&lt;=6.9),2,IF(AND(4&lt;=P50,P50&lt;=5.4),1,0))))</f>
        <v>0</v>
      </c>
      <c r="AR50" s="116" t="str">
        <f>IF(AND(8.5&lt;=T50,T50&lt;=10),"A",IF(AND(7&lt;=T50,T50&lt;=8.4),"B",IF(AND(5.5&lt;=T50,T50&lt;=6.9),"C",IF(AND(4&lt;=T50,T50&lt;=5.4),"D",IF(T50=0,"F0","F")))))</f>
        <v>F0</v>
      </c>
      <c r="AS50" s="107">
        <f>IF(AND(8.5&lt;=T50,T50&lt;=10),4,IF(AND(7&lt;=T50,T50&lt;=8.4),3,IF(AND(5.5&lt;=T50,T50&lt;=6.9),2,IF(AND(4&lt;=T50,T50&lt;=5.4),1,0))))</f>
        <v>0</v>
      </c>
      <c r="AT50" s="116" t="str">
        <f>IF(AND(8.5&lt;=X50,X50&lt;=10),"A",IF(AND(7&lt;=X50,X50&lt;=8.4),"B",IF(AND(5.5&lt;=X50,X50&lt;=6.9),"C",IF(AND(4&lt;=X50,X50&lt;=5.4),"D",IF(X50=0,"F0","F")))))</f>
        <v>F0</v>
      </c>
      <c r="AU50" s="107">
        <f>IF(AND(8.5&lt;=X50,X50&lt;=10),4,IF(AND(7&lt;=X50,X50&lt;=8.4),3,IF(AND(5.5&lt;=X50,X50&lt;=6.9),2,IF(AND(4&lt;=X50,X50&lt;=5.4),1,0))))</f>
        <v>0</v>
      </c>
      <c r="AV50" s="116" t="str">
        <f>IF(AND(8.5&lt;=AB50,AB50&lt;=10),"A",IF(AND(7&lt;=AB50,AB50&lt;=8.4),"B",IF(AND(5.5&lt;=AB50,AB50&lt;=6.9),"C",IF(AND(4&lt;=AB50,AB50&lt;=5.4),"D",IF(AB50=0,"F0","F")))))</f>
        <v>F0</v>
      </c>
      <c r="AW50" s="107">
        <f>IF(AND(8.5&lt;=AB50,AB50&lt;=10),4,IF(AND(7&lt;=AB50,AB50&lt;=8.4),3,IF(AND(5.5&lt;=AB50,AB50&lt;=6.9),2,IF(AND(4&lt;=AB50,AB50&lt;=5.4),1,0))))</f>
        <v>0</v>
      </c>
      <c r="AX50" s="116" t="str">
        <f>IF(AND(8.5&lt;=AF50,AF50&lt;=10),"A",IF(AND(7&lt;=AF50,AF50&lt;=8.4),"B",IF(AND(5.5&lt;=AF50,AF50&lt;=6.9),"C",IF(AND(4&lt;=AF50,AF50&lt;=5.4),"D",IF(AF50=0,"F0","F")))))</f>
        <v>F0</v>
      </c>
      <c r="AY50" s="107">
        <f>IF(AND(8.5&lt;=AF50,AF50&lt;=10),4,IF(AND(7&lt;=AF50,AF50&lt;=8.4),3,IF(AND(5.5&lt;=AF50,AF50&lt;=6.9),2,IF(AND(4&lt;=AF50,AF50&lt;=5.4),1,0))))</f>
        <v>0</v>
      </c>
      <c r="AZ50" s="116" t="str">
        <f>IF(AND(8.5&lt;=AJ50,AJ50&lt;=10),"A",IF(AND(7&lt;=AJ50,AJ50&lt;=8.4),"B",IF(AND(5.5&lt;=AJ50,AJ50&lt;=6.9),"C",IF(AND(4&lt;=AJ50,AJ50&lt;=5.4),"D",IF(AJ50=0,"F0","F")))))</f>
        <v>F0</v>
      </c>
      <c r="BA50" s="107">
        <f>IF(AND(8.5&lt;=AJ50,AJ50&lt;=10),4,IF(AND(7&lt;=AJ50,AJ50&lt;=8.4),3,IF(AND(5.5&lt;=AJ50,AJ50&lt;=6.9),2,IF(AND(4&lt;=AJ50,AJ50&lt;=5.4),1,0))))</f>
        <v>0</v>
      </c>
      <c r="BB50" s="108">
        <f>ROUND((SUMPRODUCT($AL$5:$BA$5,AL50:BA50)/SUM($AL$5:$BA$5)),2)</f>
        <v>0</v>
      </c>
      <c r="BC50" s="108">
        <f>SUMIF(AL50:BA50,$BG$2,$AL$5:$BA$5)</f>
        <v>0</v>
      </c>
      <c r="BD50" s="108" t="e">
        <f>ROUND((SUMPRODUCT($AL$5:$BA$5,AL50:BA50)/BC50),2)</f>
        <v>#DIV/0!</v>
      </c>
      <c r="BE50" s="108" t="e">
        <f>IF(AND(3.6&lt;=BD50,BD50&lt;=4),"XuÊt s¾c",IF(AND(3.2&lt;=BD50,BD50&lt;=3.59),"Giái",IF(AND(2.5&lt;=BD50,BD50&lt;=3.19),"Kh¸",IF(AND(2&lt;=BD50,BD50&lt;=2.49),"Trung b×nh",IF(AND(1&lt;=BD50,BD50&lt;=1.99),"Trung b×nh yÕu","KÐm")))))</f>
        <v>#DIV/0!</v>
      </c>
      <c r="BF50" s="117">
        <f>(G50+K50+O50+S50+W50+AA50+AE50)/7</f>
        <v>0</v>
      </c>
      <c r="BG50" s="118" t="str">
        <f>IF(AND(BF50&gt;=8,BF50&lt;=10),"Giỏi",IF(AND(BF50&gt;=7,BF50&lt;8),"Khá",IF(AND(BF50&gt;=6,BF50&lt;7),"TBK",IF(AND(BF50&gt;=5,BF50&lt;6),"TB","YK"))))</f>
        <v>YK</v>
      </c>
    </row>
    <row r="51" spans="1:59" s="118" customFormat="1" ht="19.5" customHeight="1">
      <c r="A51" s="111">
        <v>46</v>
      </c>
      <c r="B51" s="112" t="s">
        <v>129</v>
      </c>
      <c r="C51" s="102" t="s">
        <v>16</v>
      </c>
      <c r="D51" s="103" t="s">
        <v>195</v>
      </c>
      <c r="E51" s="88"/>
      <c r="F51" s="89"/>
      <c r="G51" s="90"/>
      <c r="H51" s="114">
        <f t="shared" si="31"/>
        <v>0</v>
      </c>
      <c r="I51" s="88"/>
      <c r="J51" s="89"/>
      <c r="K51" s="90"/>
      <c r="L51" s="114">
        <f t="shared" si="32"/>
        <v>0</v>
      </c>
      <c r="M51" s="88"/>
      <c r="N51" s="89"/>
      <c r="O51" s="90"/>
      <c r="P51" s="114">
        <f t="shared" si="33"/>
        <v>0</v>
      </c>
      <c r="Q51" s="88"/>
      <c r="R51" s="89"/>
      <c r="S51" s="90"/>
      <c r="T51" s="114">
        <f t="shared" si="34"/>
        <v>0</v>
      </c>
      <c r="U51" s="88"/>
      <c r="V51" s="89"/>
      <c r="W51" s="90"/>
      <c r="X51" s="114">
        <f t="shared" si="35"/>
        <v>0</v>
      </c>
      <c r="Y51" s="88"/>
      <c r="Z51" s="89"/>
      <c r="AA51" s="90"/>
      <c r="AB51" s="114">
        <f t="shared" si="36"/>
        <v>0</v>
      </c>
      <c r="AC51" s="88"/>
      <c r="AD51" s="89"/>
      <c r="AE51" s="90"/>
      <c r="AF51" s="114">
        <f t="shared" si="37"/>
        <v>0</v>
      </c>
      <c r="AG51" s="88"/>
      <c r="AH51" s="89"/>
      <c r="AI51" s="90"/>
      <c r="AJ51" s="114">
        <f t="shared" si="38"/>
        <v>0</v>
      </c>
      <c r="AK51" s="115">
        <f t="shared" si="39"/>
        <v>0</v>
      </c>
      <c r="AL51" s="116" t="str">
        <f t="shared" si="40"/>
        <v>F0</v>
      </c>
      <c r="AM51" s="107">
        <f t="shared" si="41"/>
        <v>0</v>
      </c>
      <c r="AN51" s="116" t="str">
        <f t="shared" si="42"/>
        <v>F0</v>
      </c>
      <c r="AO51" s="107">
        <f t="shared" si="43"/>
        <v>0</v>
      </c>
      <c r="AP51" s="116" t="str">
        <f t="shared" si="44"/>
        <v>F0</v>
      </c>
      <c r="AQ51" s="107">
        <f t="shared" si="45"/>
        <v>0</v>
      </c>
      <c r="AR51" s="116" t="str">
        <f t="shared" si="46"/>
        <v>F0</v>
      </c>
      <c r="AS51" s="107">
        <f t="shared" si="47"/>
        <v>0</v>
      </c>
      <c r="AT51" s="116" t="str">
        <f t="shared" si="48"/>
        <v>F0</v>
      </c>
      <c r="AU51" s="107">
        <f t="shared" si="49"/>
        <v>0</v>
      </c>
      <c r="AV51" s="116" t="str">
        <f t="shared" si="50"/>
        <v>F0</v>
      </c>
      <c r="AW51" s="107">
        <f t="shared" si="51"/>
        <v>0</v>
      </c>
      <c r="AX51" s="116" t="str">
        <f t="shared" si="52"/>
        <v>F0</v>
      </c>
      <c r="AY51" s="107">
        <f t="shared" si="53"/>
        <v>0</v>
      </c>
      <c r="AZ51" s="116" t="str">
        <f t="shared" si="54"/>
        <v>F0</v>
      </c>
      <c r="BA51" s="107">
        <f t="shared" si="55"/>
        <v>0</v>
      </c>
      <c r="BB51" s="108">
        <f t="shared" si="56"/>
        <v>0</v>
      </c>
      <c r="BC51" s="108">
        <f t="shared" si="57"/>
        <v>0</v>
      </c>
      <c r="BD51" s="108" t="e">
        <f t="shared" si="58"/>
        <v>#DIV/0!</v>
      </c>
      <c r="BE51" s="108" t="e">
        <f t="shared" si="24"/>
        <v>#DIV/0!</v>
      </c>
      <c r="BF51" s="117">
        <f t="shared" si="25"/>
        <v>0</v>
      </c>
      <c r="BG51" s="118" t="str">
        <f t="shared" si="26"/>
        <v>YK</v>
      </c>
    </row>
    <row r="52" spans="1:59" s="118" customFormat="1" ht="19.5" customHeight="1">
      <c r="A52" s="100">
        <v>47</v>
      </c>
      <c r="B52" s="120" t="s">
        <v>130</v>
      </c>
      <c r="C52" s="102" t="s">
        <v>15</v>
      </c>
      <c r="D52" s="103" t="s">
        <v>195</v>
      </c>
      <c r="E52" s="88"/>
      <c r="F52" s="89"/>
      <c r="G52" s="90"/>
      <c r="H52" s="114">
        <f t="shared" si="31"/>
        <v>0</v>
      </c>
      <c r="I52" s="88"/>
      <c r="J52" s="89"/>
      <c r="K52" s="90"/>
      <c r="L52" s="114">
        <f t="shared" si="32"/>
        <v>0</v>
      </c>
      <c r="M52" s="88"/>
      <c r="N52" s="89"/>
      <c r="O52" s="90"/>
      <c r="P52" s="114">
        <f t="shared" si="33"/>
        <v>0</v>
      </c>
      <c r="Q52" s="88"/>
      <c r="R52" s="89"/>
      <c r="S52" s="90"/>
      <c r="T52" s="114">
        <f t="shared" si="34"/>
        <v>0</v>
      </c>
      <c r="U52" s="88"/>
      <c r="V52" s="89"/>
      <c r="W52" s="90"/>
      <c r="X52" s="114">
        <f t="shared" si="35"/>
        <v>0</v>
      </c>
      <c r="Y52" s="88"/>
      <c r="Z52" s="89"/>
      <c r="AA52" s="90"/>
      <c r="AB52" s="114">
        <f t="shared" si="36"/>
        <v>0</v>
      </c>
      <c r="AC52" s="88"/>
      <c r="AD52" s="89"/>
      <c r="AE52" s="90"/>
      <c r="AF52" s="114">
        <f t="shared" si="37"/>
        <v>0</v>
      </c>
      <c r="AG52" s="88"/>
      <c r="AH52" s="89"/>
      <c r="AI52" s="90"/>
      <c r="AJ52" s="114">
        <f t="shared" si="38"/>
        <v>0</v>
      </c>
      <c r="AK52" s="115">
        <f t="shared" si="39"/>
        <v>0</v>
      </c>
      <c r="AL52" s="116" t="str">
        <f t="shared" si="40"/>
        <v>F0</v>
      </c>
      <c r="AM52" s="107">
        <f t="shared" si="41"/>
        <v>0</v>
      </c>
      <c r="AN52" s="116" t="str">
        <f t="shared" si="42"/>
        <v>F0</v>
      </c>
      <c r="AO52" s="107">
        <f t="shared" si="43"/>
        <v>0</v>
      </c>
      <c r="AP52" s="116" t="str">
        <f t="shared" si="44"/>
        <v>F0</v>
      </c>
      <c r="AQ52" s="107">
        <f t="shared" si="45"/>
        <v>0</v>
      </c>
      <c r="AR52" s="116" t="str">
        <f t="shared" si="46"/>
        <v>F0</v>
      </c>
      <c r="AS52" s="107">
        <f t="shared" si="47"/>
        <v>0</v>
      </c>
      <c r="AT52" s="116" t="str">
        <f t="shared" si="48"/>
        <v>F0</v>
      </c>
      <c r="AU52" s="107">
        <f t="shared" si="49"/>
        <v>0</v>
      </c>
      <c r="AV52" s="116" t="str">
        <f t="shared" si="50"/>
        <v>F0</v>
      </c>
      <c r="AW52" s="107">
        <f t="shared" si="51"/>
        <v>0</v>
      </c>
      <c r="AX52" s="116" t="str">
        <f t="shared" si="52"/>
        <v>F0</v>
      </c>
      <c r="AY52" s="107">
        <f t="shared" si="53"/>
        <v>0</v>
      </c>
      <c r="AZ52" s="116" t="str">
        <f t="shared" si="54"/>
        <v>F0</v>
      </c>
      <c r="BA52" s="107">
        <f t="shared" si="55"/>
        <v>0</v>
      </c>
      <c r="BB52" s="108">
        <f t="shared" si="56"/>
        <v>0</v>
      </c>
      <c r="BC52" s="108">
        <f t="shared" si="57"/>
        <v>0</v>
      </c>
      <c r="BD52" s="108" t="e">
        <f t="shared" si="58"/>
        <v>#DIV/0!</v>
      </c>
      <c r="BE52" s="108" t="e">
        <f t="shared" si="24"/>
        <v>#DIV/0!</v>
      </c>
      <c r="BF52" s="117">
        <f t="shared" si="25"/>
        <v>0</v>
      </c>
      <c r="BG52" s="118" t="str">
        <f t="shared" si="26"/>
        <v>YK</v>
      </c>
    </row>
    <row r="53" spans="1:59" s="118" customFormat="1" ht="19.5" customHeight="1">
      <c r="A53" s="111">
        <v>48</v>
      </c>
      <c r="B53" s="112" t="s">
        <v>131</v>
      </c>
      <c r="C53" s="102" t="s">
        <v>13</v>
      </c>
      <c r="D53" s="103" t="s">
        <v>195</v>
      </c>
      <c r="E53" s="88"/>
      <c r="F53" s="89"/>
      <c r="G53" s="90"/>
      <c r="H53" s="114">
        <f t="shared" si="31"/>
        <v>0</v>
      </c>
      <c r="I53" s="88"/>
      <c r="J53" s="89"/>
      <c r="K53" s="90"/>
      <c r="L53" s="114">
        <f t="shared" si="32"/>
        <v>0</v>
      </c>
      <c r="M53" s="88"/>
      <c r="N53" s="89"/>
      <c r="O53" s="90"/>
      <c r="P53" s="114">
        <f t="shared" si="33"/>
        <v>0</v>
      </c>
      <c r="Q53" s="88"/>
      <c r="R53" s="89"/>
      <c r="S53" s="90"/>
      <c r="T53" s="114">
        <f t="shared" si="34"/>
        <v>0</v>
      </c>
      <c r="U53" s="88"/>
      <c r="V53" s="89"/>
      <c r="W53" s="90"/>
      <c r="X53" s="114">
        <f t="shared" si="35"/>
        <v>0</v>
      </c>
      <c r="Y53" s="88"/>
      <c r="Z53" s="89"/>
      <c r="AA53" s="90"/>
      <c r="AB53" s="114">
        <f t="shared" si="36"/>
        <v>0</v>
      </c>
      <c r="AC53" s="88"/>
      <c r="AD53" s="89"/>
      <c r="AE53" s="90"/>
      <c r="AF53" s="114">
        <f t="shared" si="37"/>
        <v>0</v>
      </c>
      <c r="AG53" s="88"/>
      <c r="AH53" s="89"/>
      <c r="AI53" s="90"/>
      <c r="AJ53" s="114">
        <f t="shared" si="38"/>
        <v>0</v>
      </c>
      <c r="AK53" s="115">
        <f t="shared" si="39"/>
        <v>0</v>
      </c>
      <c r="AL53" s="116" t="str">
        <f t="shared" si="40"/>
        <v>F0</v>
      </c>
      <c r="AM53" s="107">
        <f t="shared" si="41"/>
        <v>0</v>
      </c>
      <c r="AN53" s="116" t="str">
        <f t="shared" si="42"/>
        <v>F0</v>
      </c>
      <c r="AO53" s="107">
        <f t="shared" si="43"/>
        <v>0</v>
      </c>
      <c r="AP53" s="116" t="str">
        <f t="shared" si="44"/>
        <v>F0</v>
      </c>
      <c r="AQ53" s="107">
        <f t="shared" si="45"/>
        <v>0</v>
      </c>
      <c r="AR53" s="116" t="str">
        <f t="shared" si="46"/>
        <v>F0</v>
      </c>
      <c r="AS53" s="107">
        <f t="shared" si="47"/>
        <v>0</v>
      </c>
      <c r="AT53" s="116" t="str">
        <f t="shared" si="48"/>
        <v>F0</v>
      </c>
      <c r="AU53" s="107">
        <f t="shared" si="49"/>
        <v>0</v>
      </c>
      <c r="AV53" s="116" t="str">
        <f t="shared" si="50"/>
        <v>F0</v>
      </c>
      <c r="AW53" s="107">
        <f t="shared" si="51"/>
        <v>0</v>
      </c>
      <c r="AX53" s="116" t="str">
        <f t="shared" si="52"/>
        <v>F0</v>
      </c>
      <c r="AY53" s="107">
        <f t="shared" si="53"/>
        <v>0</v>
      </c>
      <c r="AZ53" s="116" t="str">
        <f t="shared" si="54"/>
        <v>F0</v>
      </c>
      <c r="BA53" s="107">
        <f t="shared" si="55"/>
        <v>0</v>
      </c>
      <c r="BB53" s="108">
        <f t="shared" si="56"/>
        <v>0</v>
      </c>
      <c r="BC53" s="108">
        <f t="shared" si="57"/>
        <v>0</v>
      </c>
      <c r="BD53" s="108" t="e">
        <f t="shared" si="58"/>
        <v>#DIV/0!</v>
      </c>
      <c r="BE53" s="108" t="e">
        <f t="shared" si="24"/>
        <v>#DIV/0!</v>
      </c>
      <c r="BF53" s="117">
        <f t="shared" si="25"/>
        <v>0</v>
      </c>
      <c r="BG53" s="118" t="str">
        <f t="shared" si="26"/>
        <v>YK</v>
      </c>
    </row>
    <row r="54" spans="1:59" s="118" customFormat="1" ht="19.5" customHeight="1">
      <c r="A54" s="111">
        <v>49</v>
      </c>
      <c r="B54" s="119" t="s">
        <v>132</v>
      </c>
      <c r="C54" s="102" t="s">
        <v>16</v>
      </c>
      <c r="D54" s="103" t="s">
        <v>195</v>
      </c>
      <c r="E54" s="88"/>
      <c r="F54" s="89"/>
      <c r="G54" s="90"/>
      <c r="H54" s="114">
        <f t="shared" si="31"/>
        <v>0</v>
      </c>
      <c r="I54" s="88"/>
      <c r="J54" s="89"/>
      <c r="K54" s="90"/>
      <c r="L54" s="114">
        <f t="shared" si="32"/>
        <v>0</v>
      </c>
      <c r="M54" s="88"/>
      <c r="N54" s="89"/>
      <c r="O54" s="90"/>
      <c r="P54" s="114">
        <f t="shared" si="33"/>
        <v>0</v>
      </c>
      <c r="Q54" s="88"/>
      <c r="R54" s="89"/>
      <c r="S54" s="90"/>
      <c r="T54" s="114">
        <f t="shared" si="34"/>
        <v>0</v>
      </c>
      <c r="U54" s="88"/>
      <c r="V54" s="89"/>
      <c r="W54" s="90"/>
      <c r="X54" s="114">
        <f t="shared" si="35"/>
        <v>0</v>
      </c>
      <c r="Y54" s="88"/>
      <c r="Z54" s="89"/>
      <c r="AA54" s="90"/>
      <c r="AB54" s="114">
        <f t="shared" si="36"/>
        <v>0</v>
      </c>
      <c r="AC54" s="88"/>
      <c r="AD54" s="89"/>
      <c r="AE54" s="90"/>
      <c r="AF54" s="114">
        <f t="shared" si="37"/>
        <v>0</v>
      </c>
      <c r="AG54" s="88"/>
      <c r="AH54" s="89"/>
      <c r="AI54" s="90"/>
      <c r="AJ54" s="114">
        <f t="shared" si="38"/>
        <v>0</v>
      </c>
      <c r="AK54" s="115">
        <f t="shared" si="39"/>
        <v>0</v>
      </c>
      <c r="AL54" s="116" t="str">
        <f t="shared" si="40"/>
        <v>F0</v>
      </c>
      <c r="AM54" s="107">
        <f t="shared" si="41"/>
        <v>0</v>
      </c>
      <c r="AN54" s="116" t="str">
        <f t="shared" si="42"/>
        <v>F0</v>
      </c>
      <c r="AO54" s="107">
        <f t="shared" si="43"/>
        <v>0</v>
      </c>
      <c r="AP54" s="116" t="str">
        <f t="shared" si="44"/>
        <v>F0</v>
      </c>
      <c r="AQ54" s="107">
        <f t="shared" si="45"/>
        <v>0</v>
      </c>
      <c r="AR54" s="116" t="str">
        <f t="shared" si="46"/>
        <v>F0</v>
      </c>
      <c r="AS54" s="107">
        <f t="shared" si="47"/>
        <v>0</v>
      </c>
      <c r="AT54" s="116" t="str">
        <f t="shared" si="48"/>
        <v>F0</v>
      </c>
      <c r="AU54" s="107">
        <f t="shared" si="49"/>
        <v>0</v>
      </c>
      <c r="AV54" s="116" t="str">
        <f t="shared" si="50"/>
        <v>F0</v>
      </c>
      <c r="AW54" s="107">
        <f t="shared" si="51"/>
        <v>0</v>
      </c>
      <c r="AX54" s="116" t="str">
        <f t="shared" si="52"/>
        <v>F0</v>
      </c>
      <c r="AY54" s="107">
        <f t="shared" si="53"/>
        <v>0</v>
      </c>
      <c r="AZ54" s="116" t="str">
        <f t="shared" si="54"/>
        <v>F0</v>
      </c>
      <c r="BA54" s="107">
        <f t="shared" si="55"/>
        <v>0</v>
      </c>
      <c r="BB54" s="108">
        <f t="shared" si="56"/>
        <v>0</v>
      </c>
      <c r="BC54" s="108">
        <f t="shared" si="57"/>
        <v>0</v>
      </c>
      <c r="BD54" s="108" t="e">
        <f t="shared" si="58"/>
        <v>#DIV/0!</v>
      </c>
      <c r="BE54" s="108" t="e">
        <f t="shared" si="24"/>
        <v>#DIV/0!</v>
      </c>
      <c r="BF54" s="117">
        <f t="shared" si="25"/>
        <v>0</v>
      </c>
      <c r="BG54" s="118" t="str">
        <f t="shared" si="26"/>
        <v>YK</v>
      </c>
    </row>
    <row r="55" spans="1:59" s="118" customFormat="1" ht="19.5" customHeight="1">
      <c r="A55" s="100">
        <v>50</v>
      </c>
      <c r="B55" s="101" t="s">
        <v>25</v>
      </c>
      <c r="C55" s="102" t="s">
        <v>49</v>
      </c>
      <c r="D55" s="113" t="s">
        <v>195</v>
      </c>
      <c r="E55" s="88"/>
      <c r="F55" s="89"/>
      <c r="G55" s="90"/>
      <c r="H55" s="114">
        <f>ROUND((E55*0.2+F55*0.1+G55*0.7),1)</f>
        <v>0</v>
      </c>
      <c r="I55" s="88"/>
      <c r="J55" s="89"/>
      <c r="K55" s="90"/>
      <c r="L55" s="114">
        <f>ROUND((I55*0.2+J55*0.1+K55*0.7),1)</f>
        <v>0</v>
      </c>
      <c r="M55" s="88"/>
      <c r="N55" s="89"/>
      <c r="O55" s="90"/>
      <c r="P55" s="114">
        <f>ROUND((M55*0.2+N55*0.1+O55*0.7),1)</f>
        <v>0</v>
      </c>
      <c r="Q55" s="88"/>
      <c r="R55" s="89"/>
      <c r="S55" s="90"/>
      <c r="T55" s="114">
        <f>ROUND((Q55*0.2+R55*0.1+S55*0.7),1)</f>
        <v>0</v>
      </c>
      <c r="U55" s="88"/>
      <c r="V55" s="89"/>
      <c r="W55" s="90"/>
      <c r="X55" s="114">
        <f>ROUND((U55*0.2+V55*0.1+W55*0.7),1)</f>
        <v>0</v>
      </c>
      <c r="Y55" s="88"/>
      <c r="Z55" s="89"/>
      <c r="AA55" s="90"/>
      <c r="AB55" s="114">
        <f>ROUND((Y55*0.2+Z55*0.1+AA55*0.7),1)</f>
        <v>0</v>
      </c>
      <c r="AC55" s="88"/>
      <c r="AD55" s="89"/>
      <c r="AE55" s="90"/>
      <c r="AF55" s="114">
        <f>ROUND((AC55*0.2+AD55*0.1+AE55*0.7),1)</f>
        <v>0</v>
      </c>
      <c r="AG55" s="88"/>
      <c r="AH55" s="89"/>
      <c r="AI55" s="90"/>
      <c r="AJ55" s="114">
        <f>ROUND((AG55*0.2+AH55*0.1+AI55*0.7),1)</f>
        <v>0</v>
      </c>
      <c r="AK55" s="115">
        <f>ROUND((SUMPRODUCT($E$5:$AJ$5,E55:AJ55)/SUM($E$5:$AJ$5)),2)</f>
        <v>0</v>
      </c>
      <c r="AL55" s="116" t="str">
        <f>IF(AND(8.5&lt;=H55,H55&lt;=10),"A",IF(AND(7&lt;=H55,H55&lt;=8.4),"B",IF(AND(5.5&lt;=H55,H55&lt;=6.9),"C",IF(AND(4&lt;=H55,H55&lt;=5.4),"D",IF(H55=0,"F0","F")))))</f>
        <v>F0</v>
      </c>
      <c r="AM55" s="107">
        <f>IF(AND(8.5&lt;=H55,H55&lt;=10),4,IF(AND(7&lt;=H55,H55&lt;=8.4),3,IF(AND(5.5&lt;=H55,H55&lt;=6.9),2,IF(AND(4&lt;=H55,H55&lt;=5.4),1,0))))</f>
        <v>0</v>
      </c>
      <c r="AN55" s="116" t="str">
        <f>IF(AND(8.5&lt;=L55,L55&lt;=10),"A",IF(AND(7&lt;=L55,L55&lt;=8.4),"B",IF(AND(5.5&lt;=L55,L55&lt;=6.9),"C",IF(AND(4&lt;=L55,L55&lt;=5.4),"D",IF(L55=0,"F0","F")))))</f>
        <v>F0</v>
      </c>
      <c r="AO55" s="107">
        <f>IF(AND(8.5&lt;=L55,L55&lt;=10),4,IF(AND(7&lt;=L55,L55&lt;=8.4),3,IF(AND(5.5&lt;=L55,L55&lt;=6.9),2,IF(AND(4&lt;=L55,L55&lt;=5.4),1,0))))</f>
        <v>0</v>
      </c>
      <c r="AP55" s="116" t="str">
        <f>IF(AND(8.5&lt;=P55,P55&lt;=10),"A",IF(AND(7&lt;=P55,P55&lt;=8.4),"B",IF(AND(5.5&lt;=P55,P55&lt;=6.9),"C",IF(AND(4&lt;=P55,P55&lt;=5.4),"D",IF(P55=0,"F0","F")))))</f>
        <v>F0</v>
      </c>
      <c r="AQ55" s="107">
        <f>IF(AND(8.5&lt;=P55,P55&lt;=10),4,IF(AND(7&lt;=P55,P55&lt;=8.4),3,IF(AND(5.5&lt;=P55,P55&lt;=6.9),2,IF(AND(4&lt;=P55,P55&lt;=5.4),1,0))))</f>
        <v>0</v>
      </c>
      <c r="AR55" s="116" t="str">
        <f>IF(AND(8.5&lt;=T55,T55&lt;=10),"A",IF(AND(7&lt;=T55,T55&lt;=8.4),"B",IF(AND(5.5&lt;=T55,T55&lt;=6.9),"C",IF(AND(4&lt;=T55,T55&lt;=5.4),"D",IF(T55=0,"F0","F")))))</f>
        <v>F0</v>
      </c>
      <c r="AS55" s="107">
        <f>IF(AND(8.5&lt;=T55,T55&lt;=10),4,IF(AND(7&lt;=T55,T55&lt;=8.4),3,IF(AND(5.5&lt;=T55,T55&lt;=6.9),2,IF(AND(4&lt;=T55,T55&lt;=5.4),1,0))))</f>
        <v>0</v>
      </c>
      <c r="AT55" s="116" t="str">
        <f>IF(AND(8.5&lt;=X55,X55&lt;=10),"A",IF(AND(7&lt;=X55,X55&lt;=8.4),"B",IF(AND(5.5&lt;=X55,X55&lt;=6.9),"C",IF(AND(4&lt;=X55,X55&lt;=5.4),"D",IF(X55=0,"F0","F")))))</f>
        <v>F0</v>
      </c>
      <c r="AU55" s="107">
        <f>IF(AND(8.5&lt;=X55,X55&lt;=10),4,IF(AND(7&lt;=X55,X55&lt;=8.4),3,IF(AND(5.5&lt;=X55,X55&lt;=6.9),2,IF(AND(4&lt;=X55,X55&lt;=5.4),1,0))))</f>
        <v>0</v>
      </c>
      <c r="AV55" s="116" t="str">
        <f>IF(AND(8.5&lt;=AB55,AB55&lt;=10),"A",IF(AND(7&lt;=AB55,AB55&lt;=8.4),"B",IF(AND(5.5&lt;=AB55,AB55&lt;=6.9),"C",IF(AND(4&lt;=AB55,AB55&lt;=5.4),"D",IF(AB55=0,"F0","F")))))</f>
        <v>F0</v>
      </c>
      <c r="AW55" s="107">
        <f>IF(AND(8.5&lt;=AB55,AB55&lt;=10),4,IF(AND(7&lt;=AB55,AB55&lt;=8.4),3,IF(AND(5.5&lt;=AB55,AB55&lt;=6.9),2,IF(AND(4&lt;=AB55,AB55&lt;=5.4),1,0))))</f>
        <v>0</v>
      </c>
      <c r="AX55" s="116" t="str">
        <f>IF(AND(8.5&lt;=AF55,AF55&lt;=10),"A",IF(AND(7&lt;=AF55,AF55&lt;=8.4),"B",IF(AND(5.5&lt;=AF55,AF55&lt;=6.9),"C",IF(AND(4&lt;=AF55,AF55&lt;=5.4),"D",IF(AF55=0,"F0","F")))))</f>
        <v>F0</v>
      </c>
      <c r="AY55" s="107">
        <f>IF(AND(8.5&lt;=AF55,AF55&lt;=10),4,IF(AND(7&lt;=AF55,AF55&lt;=8.4),3,IF(AND(5.5&lt;=AF55,AF55&lt;=6.9),2,IF(AND(4&lt;=AF55,AF55&lt;=5.4),1,0))))</f>
        <v>0</v>
      </c>
      <c r="AZ55" s="116" t="str">
        <f>IF(AND(8.5&lt;=AJ55,AJ55&lt;=10),"A",IF(AND(7&lt;=AJ55,AJ55&lt;=8.4),"B",IF(AND(5.5&lt;=AJ55,AJ55&lt;=6.9),"C",IF(AND(4&lt;=AJ55,AJ55&lt;=5.4),"D",IF(AJ55=0,"F0","F")))))</f>
        <v>F0</v>
      </c>
      <c r="BA55" s="107">
        <f>IF(AND(8.5&lt;=AJ55,AJ55&lt;=10),4,IF(AND(7&lt;=AJ55,AJ55&lt;=8.4),3,IF(AND(5.5&lt;=AJ55,AJ55&lt;=6.9),2,IF(AND(4&lt;=AJ55,AJ55&lt;=5.4),1,0))))</f>
        <v>0</v>
      </c>
      <c r="BB55" s="108">
        <f>ROUND((SUMPRODUCT($AL$5:$BA$5,AL55:BA55)/SUM($AL$5:$BA$5)),2)</f>
        <v>0</v>
      </c>
      <c r="BC55" s="108">
        <f>SUMIF(AL55:BA55,$BG$2,$AL$5:$BA$5)</f>
        <v>0</v>
      </c>
      <c r="BD55" s="108" t="e">
        <f>ROUND((SUMPRODUCT($AL$5:$BA$5,AL55:BA55)/BC55),2)</f>
        <v>#DIV/0!</v>
      </c>
      <c r="BE55" s="108" t="e">
        <f>IF(AND(3.6&lt;=BD55,BD55&lt;=4),"XuÊt s¾c",IF(AND(3.2&lt;=BD55,BD55&lt;=3.59),"Giái",IF(AND(2.5&lt;=BD55,BD55&lt;=3.19),"Kh¸",IF(AND(2&lt;=BD55,BD55&lt;=2.49),"Trung b×nh",IF(AND(1&lt;=BD55,BD55&lt;=1.99),"Trung b×nh yÕu","KÐm")))))</f>
        <v>#DIV/0!</v>
      </c>
      <c r="BF55" s="117">
        <f>(G55+K55+O55+S55+W55+AA55+AE55)/7</f>
        <v>0</v>
      </c>
      <c r="BG55" s="118" t="str">
        <f>IF(AND(BF55&gt;=8,BF55&lt;=10),"Giỏi",IF(AND(BF55&gt;=7,BF55&lt;8),"Khá",IF(AND(BF55&gt;=6,BF55&lt;7),"TBK",IF(AND(BF55&gt;=5,BF55&lt;6),"TB","YK"))))</f>
        <v>YK</v>
      </c>
    </row>
    <row r="56" spans="1:59" s="118" customFormat="1" ht="19.5" customHeight="1">
      <c r="A56" s="111">
        <v>51</v>
      </c>
      <c r="B56" s="101" t="s">
        <v>25</v>
      </c>
      <c r="C56" s="102" t="s">
        <v>133</v>
      </c>
      <c r="D56" s="103" t="s">
        <v>195</v>
      </c>
      <c r="E56" s="88"/>
      <c r="F56" s="89"/>
      <c r="G56" s="90"/>
      <c r="H56" s="114">
        <f t="shared" si="31"/>
        <v>0</v>
      </c>
      <c r="I56" s="88"/>
      <c r="J56" s="89"/>
      <c r="K56" s="90"/>
      <c r="L56" s="114">
        <f t="shared" si="32"/>
        <v>0</v>
      </c>
      <c r="M56" s="88"/>
      <c r="N56" s="89"/>
      <c r="O56" s="90"/>
      <c r="P56" s="114">
        <f t="shared" si="33"/>
        <v>0</v>
      </c>
      <c r="Q56" s="88"/>
      <c r="R56" s="89"/>
      <c r="S56" s="90"/>
      <c r="T56" s="114">
        <f t="shared" si="34"/>
        <v>0</v>
      </c>
      <c r="U56" s="88"/>
      <c r="V56" s="89"/>
      <c r="W56" s="90"/>
      <c r="X56" s="114">
        <f t="shared" si="35"/>
        <v>0</v>
      </c>
      <c r="Y56" s="88"/>
      <c r="Z56" s="89"/>
      <c r="AA56" s="90"/>
      <c r="AB56" s="114">
        <f t="shared" si="36"/>
        <v>0</v>
      </c>
      <c r="AC56" s="88"/>
      <c r="AD56" s="89"/>
      <c r="AE56" s="90"/>
      <c r="AF56" s="114">
        <f t="shared" si="37"/>
        <v>0</v>
      </c>
      <c r="AG56" s="88"/>
      <c r="AH56" s="89"/>
      <c r="AI56" s="90"/>
      <c r="AJ56" s="114">
        <f t="shared" si="38"/>
        <v>0</v>
      </c>
      <c r="AK56" s="115">
        <f t="shared" si="39"/>
        <v>0</v>
      </c>
      <c r="AL56" s="116" t="str">
        <f t="shared" si="40"/>
        <v>F0</v>
      </c>
      <c r="AM56" s="107">
        <f t="shared" si="41"/>
        <v>0</v>
      </c>
      <c r="AN56" s="116" t="str">
        <f t="shared" si="42"/>
        <v>F0</v>
      </c>
      <c r="AO56" s="107">
        <f t="shared" si="43"/>
        <v>0</v>
      </c>
      <c r="AP56" s="116" t="str">
        <f t="shared" si="44"/>
        <v>F0</v>
      </c>
      <c r="AQ56" s="107">
        <f t="shared" si="45"/>
        <v>0</v>
      </c>
      <c r="AR56" s="116" t="str">
        <f t="shared" si="46"/>
        <v>F0</v>
      </c>
      <c r="AS56" s="107">
        <f t="shared" si="47"/>
        <v>0</v>
      </c>
      <c r="AT56" s="116" t="str">
        <f t="shared" si="48"/>
        <v>F0</v>
      </c>
      <c r="AU56" s="107">
        <f t="shared" si="49"/>
        <v>0</v>
      </c>
      <c r="AV56" s="116" t="str">
        <f t="shared" si="50"/>
        <v>F0</v>
      </c>
      <c r="AW56" s="107">
        <f t="shared" si="51"/>
        <v>0</v>
      </c>
      <c r="AX56" s="116" t="str">
        <f t="shared" si="52"/>
        <v>F0</v>
      </c>
      <c r="AY56" s="107">
        <f t="shared" si="53"/>
        <v>0</v>
      </c>
      <c r="AZ56" s="116" t="str">
        <f t="shared" si="54"/>
        <v>F0</v>
      </c>
      <c r="BA56" s="107">
        <f t="shared" si="55"/>
        <v>0</v>
      </c>
      <c r="BB56" s="108">
        <f t="shared" si="56"/>
        <v>0</v>
      </c>
      <c r="BC56" s="108">
        <f t="shared" si="57"/>
        <v>0</v>
      </c>
      <c r="BD56" s="108" t="e">
        <f t="shared" si="58"/>
        <v>#DIV/0!</v>
      </c>
      <c r="BE56" s="108" t="e">
        <f t="shared" si="24"/>
        <v>#DIV/0!</v>
      </c>
      <c r="BF56" s="117">
        <f t="shared" si="25"/>
        <v>0</v>
      </c>
      <c r="BG56" s="118" t="str">
        <f t="shared" si="26"/>
        <v>YK</v>
      </c>
    </row>
    <row r="57" spans="1:59" s="118" customFormat="1" ht="19.5" customHeight="1">
      <c r="A57" s="111">
        <v>52</v>
      </c>
      <c r="B57" s="101" t="s">
        <v>28</v>
      </c>
      <c r="C57" s="102" t="s">
        <v>95</v>
      </c>
      <c r="D57" s="103" t="s">
        <v>195</v>
      </c>
      <c r="E57" s="88"/>
      <c r="F57" s="89"/>
      <c r="G57" s="90"/>
      <c r="H57" s="114">
        <f t="shared" si="31"/>
        <v>0</v>
      </c>
      <c r="I57" s="88"/>
      <c r="J57" s="89"/>
      <c r="K57" s="90"/>
      <c r="L57" s="114">
        <f t="shared" si="32"/>
        <v>0</v>
      </c>
      <c r="M57" s="88"/>
      <c r="N57" s="89"/>
      <c r="O57" s="90"/>
      <c r="P57" s="114">
        <f t="shared" si="33"/>
        <v>0</v>
      </c>
      <c r="Q57" s="88"/>
      <c r="R57" s="89"/>
      <c r="S57" s="90"/>
      <c r="T57" s="114">
        <f t="shared" si="34"/>
        <v>0</v>
      </c>
      <c r="U57" s="88"/>
      <c r="V57" s="89"/>
      <c r="W57" s="90"/>
      <c r="X57" s="114">
        <f t="shared" si="35"/>
        <v>0</v>
      </c>
      <c r="Y57" s="88"/>
      <c r="Z57" s="89"/>
      <c r="AA57" s="90"/>
      <c r="AB57" s="114">
        <f t="shared" si="36"/>
        <v>0</v>
      </c>
      <c r="AC57" s="88"/>
      <c r="AD57" s="89"/>
      <c r="AE57" s="90"/>
      <c r="AF57" s="114">
        <f t="shared" si="37"/>
        <v>0</v>
      </c>
      <c r="AG57" s="88"/>
      <c r="AH57" s="89"/>
      <c r="AI57" s="90"/>
      <c r="AJ57" s="114">
        <f t="shared" si="38"/>
        <v>0</v>
      </c>
      <c r="AK57" s="115">
        <f t="shared" si="39"/>
        <v>0</v>
      </c>
      <c r="AL57" s="116" t="str">
        <f t="shared" si="40"/>
        <v>F0</v>
      </c>
      <c r="AM57" s="107">
        <f t="shared" si="41"/>
        <v>0</v>
      </c>
      <c r="AN57" s="116" t="str">
        <f t="shared" si="42"/>
        <v>F0</v>
      </c>
      <c r="AO57" s="107">
        <f t="shared" si="43"/>
        <v>0</v>
      </c>
      <c r="AP57" s="116" t="str">
        <f t="shared" si="44"/>
        <v>F0</v>
      </c>
      <c r="AQ57" s="107">
        <f t="shared" si="45"/>
        <v>0</v>
      </c>
      <c r="AR57" s="116" t="str">
        <f t="shared" si="46"/>
        <v>F0</v>
      </c>
      <c r="AS57" s="107">
        <f t="shared" si="47"/>
        <v>0</v>
      </c>
      <c r="AT57" s="116" t="str">
        <f t="shared" si="48"/>
        <v>F0</v>
      </c>
      <c r="AU57" s="107">
        <f t="shared" si="49"/>
        <v>0</v>
      </c>
      <c r="AV57" s="116" t="str">
        <f t="shared" si="50"/>
        <v>F0</v>
      </c>
      <c r="AW57" s="107">
        <f t="shared" si="51"/>
        <v>0</v>
      </c>
      <c r="AX57" s="116" t="str">
        <f t="shared" si="52"/>
        <v>F0</v>
      </c>
      <c r="AY57" s="107">
        <f t="shared" si="53"/>
        <v>0</v>
      </c>
      <c r="AZ57" s="116" t="str">
        <f t="shared" si="54"/>
        <v>F0</v>
      </c>
      <c r="BA57" s="107">
        <f t="shared" si="55"/>
        <v>0</v>
      </c>
      <c r="BB57" s="108">
        <f t="shared" si="56"/>
        <v>0</v>
      </c>
      <c r="BC57" s="108">
        <f t="shared" si="57"/>
        <v>0</v>
      </c>
      <c r="BD57" s="108" t="e">
        <f t="shared" si="58"/>
        <v>#DIV/0!</v>
      </c>
      <c r="BE57" s="108" t="e">
        <f t="shared" si="24"/>
        <v>#DIV/0!</v>
      </c>
      <c r="BF57" s="117">
        <f>(G57+K57+O57+S57+W57+AA57+AE57)/7</f>
        <v>0</v>
      </c>
      <c r="BG57" s="118" t="str">
        <f>IF(AND(BF57&gt;=8,BF57&lt;=10),"Giỏi",IF(AND(BF57&gt;=7,BF57&lt;8),"Khá",IF(AND(BF57&gt;=6,BF57&lt;7),"TBK",IF(AND(BF57&gt;=5,BF57&lt;6),"TB","YK"))))</f>
        <v>YK</v>
      </c>
    </row>
    <row r="58" spans="2:59" ht="15.75">
      <c r="B58" s="26" t="s">
        <v>20</v>
      </c>
      <c r="H58" s="27">
        <f>COUNTIF(H6:H56,"&lt;4.0")</f>
        <v>14</v>
      </c>
      <c r="L58" s="27">
        <f>COUNTIF(L6:L56,"&lt;4.0")</f>
        <v>25</v>
      </c>
      <c r="P58" s="27">
        <f>COUNTIF(P6:P56,"&lt;4.0")</f>
        <v>25</v>
      </c>
      <c r="T58" s="27">
        <f>COUNTIF(T6:T56,"&lt;4.0")</f>
        <v>21</v>
      </c>
      <c r="U58" s="27"/>
      <c r="V58" s="27"/>
      <c r="W58" s="27"/>
      <c r="X58" s="27">
        <f>COUNTIF(X6:X56,"&lt;4.0")</f>
        <v>15</v>
      </c>
      <c r="Y58" s="27"/>
      <c r="Z58" s="27"/>
      <c r="AA58" s="27"/>
      <c r="AB58" s="27">
        <f>COUNTIF(AB6:AB56,"&lt;4.0")</f>
        <v>29</v>
      </c>
      <c r="AC58" s="27"/>
      <c r="AD58" s="27"/>
      <c r="AE58" s="27"/>
      <c r="AF58" s="27">
        <f>COUNTIF(AF6:AF56,"&lt;4.0")</f>
        <v>13</v>
      </c>
      <c r="AG58" s="27"/>
      <c r="AH58" s="27"/>
      <c r="AI58" s="27"/>
      <c r="AJ58" s="27">
        <f>COUNTIF(AJ6:AJ56,"&lt;5")</f>
        <v>23</v>
      </c>
      <c r="BC58" s="30">
        <f>SUMIF(AM58:AU58,$BG$2,$AM$5:$AU$5)</f>
        <v>14</v>
      </c>
      <c r="BD58" s="30">
        <f>ROUND((SUMPRODUCT($AM$5:$AU$5,AM58:AU58)/BC58),2)</f>
        <v>0</v>
      </c>
      <c r="BE58" s="30">
        <f>COUNTIF(BE6:BE56,"#DIV/0!")</f>
        <v>13</v>
      </c>
      <c r="BG58" s="28">
        <f>COUNTIF(BG6:BG56,"YK")</f>
        <v>28</v>
      </c>
    </row>
    <row r="59" spans="8:59" ht="15.75">
      <c r="H59" s="27">
        <f>COUNTIF(H6:H56,"&gt;=7")</f>
        <v>21</v>
      </c>
      <c r="I59" s="24"/>
      <c r="J59" s="24"/>
      <c r="K59" s="24"/>
      <c r="L59" s="27">
        <f>COUNTIF(L6:L56,"&gt;=7")</f>
        <v>12</v>
      </c>
      <c r="N59" s="24"/>
      <c r="O59" s="24"/>
      <c r="P59" s="27">
        <f>COUNTIF(P6:P56,"&gt;=7")</f>
        <v>10</v>
      </c>
      <c r="R59" s="24"/>
      <c r="S59" s="24"/>
      <c r="T59" s="27">
        <f>COUNTIF(T6:T56,"&gt;=7")</f>
        <v>8</v>
      </c>
      <c r="AJ59" s="27">
        <f>COUNTIF(AJ6:AJ56,"&gt;=7")</f>
        <v>22</v>
      </c>
      <c r="BC59" s="30">
        <f>SUMIF(AM59:AU59,$BG$2,$AM$5:$AU$5)</f>
        <v>14</v>
      </c>
      <c r="BD59" s="30">
        <f>ROUND((SUMPRODUCT($AM$5:$AU$5,AM59:AU59)/BC59),2)</f>
        <v>0</v>
      </c>
      <c r="BE59" s="30">
        <f>COUNTIF(BE6:BE56,"Trung b×nh yÕu")</f>
        <v>12</v>
      </c>
      <c r="BG59" s="28">
        <f>COUNTIF(BG6:BG56,"TB")</f>
        <v>9</v>
      </c>
    </row>
    <row r="60" spans="57:59" ht="15.75">
      <c r="BE60" s="30">
        <f>COUNTIF(BE6:BE56,"Trung b×nh")</f>
        <v>14</v>
      </c>
      <c r="BG60" s="28">
        <f>COUNTIF(BG6:BG56,"TBK")</f>
        <v>4</v>
      </c>
    </row>
  </sheetData>
  <sheetProtection password="ED39" sheet="1"/>
  <mergeCells count="29">
    <mergeCell ref="B3:C4"/>
    <mergeCell ref="A1:D1"/>
    <mergeCell ref="Q3:T3"/>
    <mergeCell ref="M3:P3"/>
    <mergeCell ref="A3:A4"/>
    <mergeCell ref="E1:BE1"/>
    <mergeCell ref="E2:BE2"/>
    <mergeCell ref="AV4:AW4"/>
    <mergeCell ref="AX4:AY4"/>
    <mergeCell ref="BC3:BC4"/>
    <mergeCell ref="AC3:AF3"/>
    <mergeCell ref="I3:L3"/>
    <mergeCell ref="AG3:AJ3"/>
    <mergeCell ref="BB3:BB4"/>
    <mergeCell ref="AP4:AQ4"/>
    <mergeCell ref="AK3:AK4"/>
    <mergeCell ref="AT4:AU4"/>
    <mergeCell ref="AN4:AO4"/>
    <mergeCell ref="D3:D4"/>
    <mergeCell ref="U3:X3"/>
    <mergeCell ref="Y3:AB3"/>
    <mergeCell ref="E3:H3"/>
    <mergeCell ref="BH3:BI3"/>
    <mergeCell ref="AZ4:BA4"/>
    <mergeCell ref="AL3:BA3"/>
    <mergeCell ref="AL4:AM4"/>
    <mergeCell ref="AR4:AS4"/>
    <mergeCell ref="BD3:BD4"/>
    <mergeCell ref="BE3:BE4"/>
  </mergeCells>
  <conditionalFormatting sqref="I59:AL59 L60:L65536 P60:P65536 T60:AF65536 AJ60:AJ65536 T58:AL58 H3 L3 P3 T3:U3 Y3 AC3 AB5:AB57 X5:X57 T5:T57 AJ5:AJ57 L5:L58 P5:P58 H5:H65536 AF5:AF57">
    <cfRule type="cellIs" priority="1" dxfId="0" operator="lessThan" stopIfTrue="1">
      <formula>4</formula>
    </cfRule>
    <cfRule type="cellIs" priority="2" dxfId="1" operator="between" stopIfTrue="1">
      <formula>5</formula>
      <formula>10</formula>
    </cfRule>
  </conditionalFormatting>
  <conditionalFormatting sqref="AL6:AL57 AX6:AX57 AV6:AV57 AT6:AT57 AR6:AR57 AP6:AP57 AN6:AN57 AZ6:AZ57">
    <cfRule type="cellIs" priority="3" dxfId="2" operator="equal" stopIfTrue="1">
      <formula>"F0"</formula>
    </cfRule>
    <cfRule type="cellIs" priority="4" dxfId="0" operator="equal" stopIfTrue="1">
      <formula>"F"</formula>
    </cfRule>
  </conditionalFormatting>
  <conditionalFormatting sqref="H4 L4 P4 T4 AJ4 X4 AB4 AF4">
    <cfRule type="cellIs" priority="5" dxfId="0" operator="lessThan" stopIfTrue="1">
      <formula>5</formula>
    </cfRule>
    <cfRule type="cellIs" priority="6" dxfId="3" operator="between" stopIfTrue="1">
      <formula>5</formula>
      <formula>10</formula>
    </cfRule>
  </conditionalFormatting>
  <printOptions horizontalCentered="1"/>
  <pageMargins left="0.33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BC31"/>
  <sheetViews>
    <sheetView workbookViewId="0" topLeftCell="A1">
      <pane xSplit="4" ySplit="5" topLeftCell="E1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Y3" sqref="AY1:BB16384"/>
    </sheetView>
  </sheetViews>
  <sheetFormatPr defaultColWidth="8.8515625" defaultRowHeight="12.75"/>
  <cols>
    <col min="1" max="1" width="5.28125" style="24" customWidth="1"/>
    <col min="2" max="2" width="21.421875" style="24" customWidth="1"/>
    <col min="3" max="3" width="9.140625" style="24" customWidth="1"/>
    <col min="4" max="4" width="11.8515625" style="24" customWidth="1"/>
    <col min="5" max="5" width="4.28125" style="24" hidden="1" customWidth="1"/>
    <col min="6" max="7" width="4.28125" style="23" hidden="1" customWidth="1"/>
    <col min="8" max="8" width="4.28125" style="27" hidden="1" customWidth="1"/>
    <col min="9" max="11" width="4.28125" style="23" hidden="1" customWidth="1"/>
    <col min="12" max="12" width="4.28125" style="27" hidden="1" customWidth="1"/>
    <col min="13" max="13" width="4.28125" style="24" hidden="1" customWidth="1"/>
    <col min="14" max="15" width="4.28125" style="23" hidden="1" customWidth="1"/>
    <col min="16" max="16" width="4.28125" style="27" hidden="1" customWidth="1"/>
    <col min="17" max="17" width="4.28125" style="24" hidden="1" customWidth="1"/>
    <col min="18" max="19" width="4.28125" style="23" hidden="1" customWidth="1"/>
    <col min="20" max="20" width="4.28125" style="27" hidden="1" customWidth="1"/>
    <col min="21" max="23" width="4.28125" style="24" hidden="1" customWidth="1"/>
    <col min="24" max="24" width="4.28125" style="27" hidden="1" customWidth="1"/>
    <col min="25" max="27" width="4.28125" style="24" hidden="1" customWidth="1"/>
    <col min="28" max="28" width="4.28125" style="27" hidden="1" customWidth="1"/>
    <col min="29" max="31" width="4.28125" style="24" hidden="1" customWidth="1"/>
    <col min="32" max="32" width="4.28125" style="27" hidden="1" customWidth="1"/>
    <col min="33" max="33" width="10.421875" style="28" hidden="1" customWidth="1"/>
    <col min="34" max="34" width="4.7109375" style="29" customWidth="1"/>
    <col min="35" max="35" width="4.7109375" style="30" customWidth="1"/>
    <col min="36" max="36" width="4.7109375" style="31" customWidth="1"/>
    <col min="37" max="37" width="4.7109375" style="30" customWidth="1"/>
    <col min="38" max="38" width="4.7109375" style="31" customWidth="1"/>
    <col min="39" max="39" width="4.7109375" style="30" customWidth="1"/>
    <col min="40" max="40" width="4.7109375" style="31" customWidth="1"/>
    <col min="41" max="41" width="4.7109375" style="30" customWidth="1"/>
    <col min="42" max="42" width="4.7109375" style="31" customWidth="1"/>
    <col min="43" max="43" width="4.7109375" style="30" customWidth="1"/>
    <col min="44" max="44" width="4.7109375" style="31" customWidth="1"/>
    <col min="45" max="45" width="4.7109375" style="30" customWidth="1"/>
    <col min="46" max="46" width="4.7109375" style="31" customWidth="1"/>
    <col min="47" max="47" width="4.7109375" style="30" customWidth="1"/>
    <col min="48" max="48" width="8.8515625" style="30" customWidth="1"/>
    <col min="49" max="50" width="6.57421875" style="30" customWidth="1"/>
    <col min="51" max="51" width="14.7109375" style="30" hidden="1" customWidth="1"/>
    <col min="52" max="53" width="0" style="28" hidden="1" customWidth="1"/>
    <col min="54" max="54" width="5.140625" style="24" hidden="1" customWidth="1"/>
    <col min="55" max="55" width="5.140625" style="24" customWidth="1"/>
    <col min="56" max="16384" width="8.8515625" style="24" customWidth="1"/>
  </cols>
  <sheetData>
    <row r="1" spans="1:53" s="2" customFormat="1" ht="15.75">
      <c r="A1" s="148" t="s">
        <v>0</v>
      </c>
      <c r="B1" s="148"/>
      <c r="C1" s="148"/>
      <c r="D1" s="148"/>
      <c r="E1" s="154" t="s">
        <v>202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"/>
      <c r="BA1" s="1"/>
    </row>
    <row r="2" spans="1:53" s="2" customFormat="1" ht="15.75">
      <c r="A2" s="3"/>
      <c r="B2" s="3"/>
      <c r="C2" s="3"/>
      <c r="E2" s="155" t="s">
        <v>174</v>
      </c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"/>
      <c r="BA2" s="1" t="s">
        <v>1</v>
      </c>
    </row>
    <row r="3" spans="1:55" s="2" customFormat="1" ht="15" customHeight="1">
      <c r="A3" s="152" t="s">
        <v>2</v>
      </c>
      <c r="B3" s="144" t="s">
        <v>72</v>
      </c>
      <c r="C3" s="145"/>
      <c r="D3" s="152" t="s">
        <v>3</v>
      </c>
      <c r="E3" s="149" t="s">
        <v>197</v>
      </c>
      <c r="F3" s="150"/>
      <c r="G3" s="150"/>
      <c r="H3" s="151"/>
      <c r="I3" s="149" t="s">
        <v>198</v>
      </c>
      <c r="J3" s="150"/>
      <c r="K3" s="150"/>
      <c r="L3" s="151"/>
      <c r="M3" s="149" t="s">
        <v>199</v>
      </c>
      <c r="N3" s="150"/>
      <c r="O3" s="150"/>
      <c r="P3" s="151"/>
      <c r="Q3" s="149" t="s">
        <v>74</v>
      </c>
      <c r="R3" s="150"/>
      <c r="S3" s="150"/>
      <c r="T3" s="151"/>
      <c r="U3" s="149" t="s">
        <v>75</v>
      </c>
      <c r="V3" s="150"/>
      <c r="W3" s="150"/>
      <c r="X3" s="151"/>
      <c r="Y3" s="149" t="s">
        <v>200</v>
      </c>
      <c r="Z3" s="150"/>
      <c r="AA3" s="150"/>
      <c r="AB3" s="151"/>
      <c r="AC3" s="149" t="s">
        <v>201</v>
      </c>
      <c r="AD3" s="150"/>
      <c r="AE3" s="150"/>
      <c r="AF3" s="151"/>
      <c r="AG3" s="162" t="s">
        <v>4</v>
      </c>
      <c r="AH3" s="168" t="s">
        <v>5</v>
      </c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0" t="s">
        <v>196</v>
      </c>
      <c r="AW3" s="158" t="s">
        <v>6</v>
      </c>
      <c r="AX3" s="158" t="s">
        <v>7</v>
      </c>
      <c r="AY3" s="171" t="s">
        <v>8</v>
      </c>
      <c r="AZ3" s="1"/>
      <c r="BA3" s="1"/>
      <c r="BB3" s="167"/>
      <c r="BC3" s="167"/>
    </row>
    <row r="4" spans="1:53" s="2" customFormat="1" ht="22.5" customHeight="1">
      <c r="A4" s="153"/>
      <c r="B4" s="146"/>
      <c r="C4" s="147"/>
      <c r="D4" s="153"/>
      <c r="E4" s="4" t="s">
        <v>9</v>
      </c>
      <c r="F4" s="5" t="s">
        <v>10</v>
      </c>
      <c r="G4" s="5" t="s">
        <v>11</v>
      </c>
      <c r="H4" s="4" t="s">
        <v>12</v>
      </c>
      <c r="I4" s="5" t="s">
        <v>9</v>
      </c>
      <c r="J4" s="5" t="s">
        <v>10</v>
      </c>
      <c r="K4" s="5" t="s">
        <v>11</v>
      </c>
      <c r="L4" s="4" t="s">
        <v>12</v>
      </c>
      <c r="M4" s="4" t="s">
        <v>9</v>
      </c>
      <c r="N4" s="5" t="s">
        <v>10</v>
      </c>
      <c r="O4" s="5" t="s">
        <v>11</v>
      </c>
      <c r="P4" s="4" t="s">
        <v>12</v>
      </c>
      <c r="Q4" s="4" t="s">
        <v>9</v>
      </c>
      <c r="R4" s="5" t="s">
        <v>10</v>
      </c>
      <c r="S4" s="5" t="s">
        <v>11</v>
      </c>
      <c r="T4" s="4" t="s">
        <v>12</v>
      </c>
      <c r="U4" s="4" t="s">
        <v>9</v>
      </c>
      <c r="V4" s="5" t="s">
        <v>10</v>
      </c>
      <c r="W4" s="5" t="s">
        <v>11</v>
      </c>
      <c r="X4" s="4" t="s">
        <v>12</v>
      </c>
      <c r="Y4" s="4" t="s">
        <v>9</v>
      </c>
      <c r="Z4" s="5" t="s">
        <v>10</v>
      </c>
      <c r="AA4" s="5" t="s">
        <v>11</v>
      </c>
      <c r="AB4" s="4" t="s">
        <v>12</v>
      </c>
      <c r="AC4" s="4" t="s">
        <v>9</v>
      </c>
      <c r="AD4" s="5" t="s">
        <v>10</v>
      </c>
      <c r="AE4" s="5" t="s">
        <v>11</v>
      </c>
      <c r="AF4" s="4" t="s">
        <v>12</v>
      </c>
      <c r="AG4" s="163"/>
      <c r="AH4" s="156" t="s">
        <v>197</v>
      </c>
      <c r="AI4" s="157"/>
      <c r="AJ4" s="156" t="s">
        <v>198</v>
      </c>
      <c r="AK4" s="157"/>
      <c r="AL4" s="156" t="s">
        <v>199</v>
      </c>
      <c r="AM4" s="157"/>
      <c r="AN4" s="156" t="s">
        <v>74</v>
      </c>
      <c r="AO4" s="157"/>
      <c r="AP4" s="156" t="s">
        <v>75</v>
      </c>
      <c r="AQ4" s="157"/>
      <c r="AR4" s="156" t="s">
        <v>200</v>
      </c>
      <c r="AS4" s="157"/>
      <c r="AT4" s="156" t="s">
        <v>201</v>
      </c>
      <c r="AU4" s="157"/>
      <c r="AV4" s="161"/>
      <c r="AW4" s="159"/>
      <c r="AX4" s="159"/>
      <c r="AY4" s="172"/>
      <c r="AZ4" s="1"/>
      <c r="BA4" s="1"/>
    </row>
    <row r="5" spans="1:53" s="2" customFormat="1" ht="15.75">
      <c r="A5" s="6"/>
      <c r="B5" s="7"/>
      <c r="C5" s="8"/>
      <c r="D5" s="6"/>
      <c r="E5" s="9"/>
      <c r="F5" s="10"/>
      <c r="G5" s="10"/>
      <c r="H5" s="9">
        <v>2</v>
      </c>
      <c r="I5" s="10"/>
      <c r="J5" s="10"/>
      <c r="K5" s="10"/>
      <c r="L5" s="9">
        <v>3</v>
      </c>
      <c r="M5" s="9"/>
      <c r="N5" s="10"/>
      <c r="O5" s="10"/>
      <c r="P5" s="9">
        <v>2</v>
      </c>
      <c r="Q5" s="9"/>
      <c r="R5" s="10"/>
      <c r="S5" s="10"/>
      <c r="T5" s="9">
        <v>2</v>
      </c>
      <c r="U5" s="11"/>
      <c r="V5" s="11"/>
      <c r="W5" s="11"/>
      <c r="X5" s="9">
        <v>2</v>
      </c>
      <c r="Y5" s="11"/>
      <c r="Z5" s="11"/>
      <c r="AA5" s="11"/>
      <c r="AB5" s="9">
        <v>4</v>
      </c>
      <c r="AC5" s="9"/>
      <c r="AD5" s="9"/>
      <c r="AE5" s="9"/>
      <c r="AF5" s="9">
        <v>2</v>
      </c>
      <c r="AG5" s="12"/>
      <c r="AH5" s="13"/>
      <c r="AI5" s="14">
        <v>2</v>
      </c>
      <c r="AJ5" s="15"/>
      <c r="AK5" s="14">
        <v>3</v>
      </c>
      <c r="AL5" s="15"/>
      <c r="AM5" s="14">
        <v>2</v>
      </c>
      <c r="AN5" s="15"/>
      <c r="AO5" s="14">
        <v>2</v>
      </c>
      <c r="AP5" s="15"/>
      <c r="AQ5" s="14">
        <v>2</v>
      </c>
      <c r="AR5" s="15"/>
      <c r="AS5" s="14">
        <v>4</v>
      </c>
      <c r="AT5" s="15"/>
      <c r="AU5" s="14">
        <v>2</v>
      </c>
      <c r="AV5" s="16"/>
      <c r="AW5" s="16"/>
      <c r="AX5" s="16"/>
      <c r="AY5" s="16"/>
      <c r="AZ5" s="1"/>
      <c r="BA5" s="1"/>
    </row>
    <row r="6" spans="1:53" ht="19.5" customHeight="1">
      <c r="A6" s="17">
        <v>1</v>
      </c>
      <c r="B6" s="46" t="s">
        <v>136</v>
      </c>
      <c r="C6" s="47" t="s">
        <v>13</v>
      </c>
      <c r="D6" s="72">
        <v>35569</v>
      </c>
      <c r="E6" s="92">
        <v>7.5</v>
      </c>
      <c r="F6" s="93">
        <v>10</v>
      </c>
      <c r="G6" s="94">
        <v>5.5</v>
      </c>
      <c r="H6" s="18">
        <f aca="true" t="shared" si="0" ref="H6:H28">ROUND((E6*0.2+F6*0.1+G6*0.7),1)</f>
        <v>6.4</v>
      </c>
      <c r="I6" s="92">
        <v>7.5</v>
      </c>
      <c r="J6" s="93">
        <v>8</v>
      </c>
      <c r="K6" s="94">
        <v>5</v>
      </c>
      <c r="L6" s="18">
        <f aca="true" t="shared" si="1" ref="L6:L28">ROUND((I6*0.2+J6*0.1+K6*0.7),1)</f>
        <v>5.8</v>
      </c>
      <c r="M6" s="92">
        <v>6.5</v>
      </c>
      <c r="N6" s="93">
        <v>9</v>
      </c>
      <c r="O6" s="94">
        <v>6</v>
      </c>
      <c r="P6" s="18">
        <f aca="true" t="shared" si="2" ref="P6:P28">ROUND((M6*0.2+N6*0.1+O6*0.7),1)</f>
        <v>6.4</v>
      </c>
      <c r="Q6" s="92">
        <v>7</v>
      </c>
      <c r="R6" s="93">
        <v>7</v>
      </c>
      <c r="S6" s="94">
        <v>7</v>
      </c>
      <c r="T6" s="18">
        <f aca="true" t="shared" si="3" ref="T6:T28">ROUND((Q6*0.2+R6*0.1+S6*0.7),1)</f>
        <v>7</v>
      </c>
      <c r="U6" s="92">
        <v>7</v>
      </c>
      <c r="V6" s="93">
        <v>8</v>
      </c>
      <c r="W6" s="94">
        <v>4</v>
      </c>
      <c r="X6" s="18">
        <f aca="true" t="shared" si="4" ref="X6:X28">ROUND((U6*0.2+V6*0.1+W6*0.7),1)</f>
        <v>5</v>
      </c>
      <c r="Y6" s="92">
        <v>6.2</v>
      </c>
      <c r="Z6" s="93">
        <v>8</v>
      </c>
      <c r="AA6" s="94">
        <v>5.5</v>
      </c>
      <c r="AB6" s="18">
        <f aca="true" t="shared" si="5" ref="AB6:AB28">ROUND((Y6*0.2+Z6*0.1+AA6*0.7),1)</f>
        <v>5.9</v>
      </c>
      <c r="AC6" s="92">
        <v>4.5</v>
      </c>
      <c r="AD6" s="93">
        <v>6</v>
      </c>
      <c r="AE6" s="94">
        <v>2</v>
      </c>
      <c r="AF6" s="18">
        <f aca="true" t="shared" si="6" ref="AF6:AF28">ROUND((AC6*0.2+AD6*0.1+AE6*0.7),1)</f>
        <v>2.9</v>
      </c>
      <c r="AG6" s="19">
        <f aca="true" t="shared" si="7" ref="AG6:AG28">ROUND((SUMPRODUCT($E$5:$AF$5,E6:AF6)/SUM($E$5:$AF$5)),2)</f>
        <v>5.67</v>
      </c>
      <c r="AH6" s="20" t="str">
        <f aca="true" t="shared" si="8" ref="AH6:AH28">IF(AND(8.5&lt;=H6,H6&lt;=10),"A",IF(AND(7&lt;=H6,H6&lt;=8.4),"B",IF(AND(5.5&lt;=H6,H6&lt;=6.9),"C",IF(AND(4&lt;=H6,H6&lt;=5.4),"D",IF(H6=0,"F0","F")))))</f>
        <v>C</v>
      </c>
      <c r="AI6" s="21">
        <f aca="true" t="shared" si="9" ref="AI6:AI28">IF(AND(8.5&lt;=H6,H6&lt;=10),4,IF(AND(7&lt;=H6,H6&lt;=8.4),3,IF(AND(5.5&lt;=H6,H6&lt;=6.9),2,IF(AND(4&lt;=H6,H6&lt;=5.4),1,0))))</f>
        <v>2</v>
      </c>
      <c r="AJ6" s="20" t="str">
        <f aca="true" t="shared" si="10" ref="AJ6:AJ28">IF(AND(8.5&lt;=L6,L6&lt;=10),"A",IF(AND(7&lt;=L6,L6&lt;=8.4),"B",IF(AND(5.5&lt;=L6,L6&lt;=6.9),"C",IF(AND(4&lt;=L6,L6&lt;=5.4),"D",IF(L6=0,"F0","F")))))</f>
        <v>C</v>
      </c>
      <c r="AK6" s="21">
        <f aca="true" t="shared" si="11" ref="AK6:AK28">IF(AND(8.5&lt;=L6,L6&lt;=10),4,IF(AND(7&lt;=L6,L6&lt;=8.4),3,IF(AND(5.5&lt;=L6,L6&lt;=6.9),2,IF(AND(4&lt;=L6,L6&lt;=5.4),1,0))))</f>
        <v>2</v>
      </c>
      <c r="AL6" s="20" t="str">
        <f aca="true" t="shared" si="12" ref="AL6:AL28">IF(AND(8.5&lt;=P6,P6&lt;=10),"A",IF(AND(7&lt;=P6,P6&lt;=8.4),"B",IF(AND(5.5&lt;=P6,P6&lt;=6.9),"C",IF(AND(4&lt;=P6,P6&lt;=5.4),"D",IF(P6=0,"F0","F")))))</f>
        <v>C</v>
      </c>
      <c r="AM6" s="21">
        <f aca="true" t="shared" si="13" ref="AM6:AM28">IF(AND(8.5&lt;=P6,P6&lt;=10),4,IF(AND(7&lt;=P6,P6&lt;=8.4),3,IF(AND(5.5&lt;=P6,P6&lt;=6.9),2,IF(AND(4&lt;=P6,P6&lt;=5.4),1,0))))</f>
        <v>2</v>
      </c>
      <c r="AN6" s="20" t="str">
        <f aca="true" t="shared" si="14" ref="AN6:AN28">IF(AND(8.5&lt;=T6,T6&lt;=10),"A",IF(AND(7&lt;=T6,T6&lt;=8.4),"B",IF(AND(5.5&lt;=T6,T6&lt;=6.9),"C",IF(AND(4&lt;=T6,T6&lt;=5.4),"D",IF(T6=0,"F0","F")))))</f>
        <v>B</v>
      </c>
      <c r="AO6" s="21">
        <f aca="true" t="shared" si="15" ref="AO6:AO28">IF(AND(8.5&lt;=T6,T6&lt;=10),4,IF(AND(7&lt;=T6,T6&lt;=8.4),3,IF(AND(5.5&lt;=T6,T6&lt;=6.9),2,IF(AND(4&lt;=T6,T6&lt;=5.4),1,0))))</f>
        <v>3</v>
      </c>
      <c r="AP6" s="20" t="str">
        <f aca="true" t="shared" si="16" ref="AP6:AP28">IF(AND(8.5&lt;=X6,X6&lt;=10),"A",IF(AND(7&lt;=X6,X6&lt;=8.4),"B",IF(AND(5.5&lt;=X6,X6&lt;=6.9),"C",IF(AND(4&lt;=X6,X6&lt;=5.4),"D",IF(X6=0,"F0","F")))))</f>
        <v>D</v>
      </c>
      <c r="AQ6" s="21">
        <f aca="true" t="shared" si="17" ref="AQ6:AQ28">IF(AND(8.5&lt;=X6,X6&lt;=10),4,IF(AND(7&lt;=X6,X6&lt;=8.4),3,IF(AND(5.5&lt;=X6,X6&lt;=6.9),2,IF(AND(4&lt;=X6,X6&lt;=5.4),1,0))))</f>
        <v>1</v>
      </c>
      <c r="AR6" s="20" t="str">
        <f aca="true" t="shared" si="18" ref="AR6:AR28">IF(AND(8.5&lt;=AB6,AB6&lt;=10),"A",IF(AND(7&lt;=AB6,AB6&lt;=8.4),"B",IF(AND(5.5&lt;=AB6,AB6&lt;=6.9),"C",IF(AND(4&lt;=AB6,AB6&lt;=5.4),"D",IF(AB6=0,"F0","F")))))</f>
        <v>C</v>
      </c>
      <c r="AS6" s="21">
        <f aca="true" t="shared" si="19" ref="AS6:AS28">IF(AND(8.5&lt;=AB6,AB6&lt;=10),4,IF(AND(7&lt;=AB6,AB6&lt;=8.4),3,IF(AND(5.5&lt;=AB6,AB6&lt;=6.9),2,IF(AND(4&lt;=AB6,AB6&lt;=5.4),1,0))))</f>
        <v>2</v>
      </c>
      <c r="AT6" s="20" t="str">
        <f aca="true" t="shared" si="20" ref="AT6:AT28">IF(AND(8.5&lt;=AF6,AF6&lt;=10),"A",IF(AND(7&lt;=AF6,AF6&lt;=8.4),"B",IF(AND(5.5&lt;=AF6,AF6&lt;=6.9),"C",IF(AND(4&lt;=AF6,AF6&lt;=5.4),"D",IF(AF6=0,"F0","F")))))</f>
        <v>F</v>
      </c>
      <c r="AU6" s="21">
        <f aca="true" t="shared" si="21" ref="AU6:AU28">IF(AND(8.5&lt;=AF6,AF6&lt;=10),4,IF(AND(7&lt;=AF6,AF6&lt;=8.4),3,IF(AND(5.5&lt;=AF6,AF6&lt;=6.9),2,IF(AND(4&lt;=AF6,AF6&lt;=5.4),1,0))))</f>
        <v>0</v>
      </c>
      <c r="AV6" s="22">
        <f aca="true" t="shared" si="22" ref="AV6:AV28">ROUND((SUMPRODUCT($AI$5:$AU$5,AI6:AU6)/SUM($AI$5:$AU$5)),2)</f>
        <v>1.76</v>
      </c>
      <c r="AW6" s="22">
        <f aca="true" t="shared" si="23" ref="AW6:AW28">SUMIF(AI6:AU6,$BA$2,$AI$5:$AU$5)</f>
        <v>15</v>
      </c>
      <c r="AX6" s="22">
        <f aca="true" t="shared" si="24" ref="AX6:AX28">ROUND((SUMPRODUCT($AI$5:$AU$5,AI6:AU6)/AW6),2)</f>
        <v>2</v>
      </c>
      <c r="AY6" s="22" t="str">
        <f aca="true" t="shared" si="25" ref="AY6:AY28">IF(AND(3.6&lt;=AX6,AX6&lt;=4),"XuÊt s¾c",IF(AND(3.2&lt;=AX6,AX6&lt;=3.59),"Giái",IF(AND(2.5&lt;=AX6,AX6&lt;=3.19),"Kh¸",IF(AND(2&lt;=AX6,AX6&lt;=2.49),"Trung b×nh",IF(AND(1&lt;=AX6,AX6&lt;=1.99),"Trung b×nh yÕu","KÐm")))))</f>
        <v>Trung b×nh</v>
      </c>
      <c r="AZ6" s="23">
        <f aca="true" t="shared" si="26" ref="AZ6:AZ28">(G6+K6+O6+S6+W6+AA6+AE6)/7</f>
        <v>5</v>
      </c>
      <c r="BA6" s="24" t="str">
        <f aca="true" t="shared" si="27" ref="BA6:BA28">IF(AND(AZ6&gt;=8,AZ6&lt;=10),"Giỏi",IF(AND(AZ6&gt;=7,AZ6&lt;8),"Khá",IF(AND(AZ6&gt;=6,AZ6&lt;7),"TBK",IF(AND(AZ6&gt;=5,AZ6&lt;6),"TB","YK"))))</f>
        <v>TB</v>
      </c>
    </row>
    <row r="7" spans="1:53" ht="19.5" customHeight="1">
      <c r="A7" s="25">
        <v>2</v>
      </c>
      <c r="B7" s="46" t="s">
        <v>137</v>
      </c>
      <c r="C7" s="47" t="s">
        <v>138</v>
      </c>
      <c r="D7" s="72">
        <v>35606</v>
      </c>
      <c r="E7" s="92">
        <v>6.8</v>
      </c>
      <c r="F7" s="93">
        <v>9</v>
      </c>
      <c r="G7" s="94">
        <v>8.5</v>
      </c>
      <c r="H7" s="18">
        <f t="shared" si="0"/>
        <v>8.2</v>
      </c>
      <c r="I7" s="92">
        <v>7.5</v>
      </c>
      <c r="J7" s="93">
        <v>7</v>
      </c>
      <c r="K7" s="94">
        <v>7.5</v>
      </c>
      <c r="L7" s="18">
        <f t="shared" si="1"/>
        <v>7.5</v>
      </c>
      <c r="M7" s="92">
        <v>7.5</v>
      </c>
      <c r="N7" s="93">
        <v>7</v>
      </c>
      <c r="O7" s="94">
        <v>8</v>
      </c>
      <c r="P7" s="18">
        <f t="shared" si="2"/>
        <v>7.8</v>
      </c>
      <c r="Q7" s="92">
        <v>6</v>
      </c>
      <c r="R7" s="93">
        <v>6</v>
      </c>
      <c r="S7" s="94">
        <v>6</v>
      </c>
      <c r="T7" s="18">
        <f t="shared" si="3"/>
        <v>6</v>
      </c>
      <c r="U7" s="92">
        <v>8</v>
      </c>
      <c r="V7" s="93">
        <v>7</v>
      </c>
      <c r="W7" s="94">
        <v>6</v>
      </c>
      <c r="X7" s="18">
        <f t="shared" si="4"/>
        <v>6.5</v>
      </c>
      <c r="Y7" s="92">
        <v>5</v>
      </c>
      <c r="Z7" s="93">
        <v>6</v>
      </c>
      <c r="AA7" s="94">
        <v>6.5</v>
      </c>
      <c r="AB7" s="18">
        <f t="shared" si="5"/>
        <v>6.2</v>
      </c>
      <c r="AC7" s="92">
        <v>7.5</v>
      </c>
      <c r="AD7" s="93">
        <v>8</v>
      </c>
      <c r="AE7" s="94">
        <v>8</v>
      </c>
      <c r="AF7" s="18">
        <f t="shared" si="6"/>
        <v>7.9</v>
      </c>
      <c r="AG7" s="19">
        <f t="shared" si="7"/>
        <v>7.06</v>
      </c>
      <c r="AH7" s="20" t="str">
        <f t="shared" si="8"/>
        <v>B</v>
      </c>
      <c r="AI7" s="21">
        <f t="shared" si="9"/>
        <v>3</v>
      </c>
      <c r="AJ7" s="20" t="str">
        <f t="shared" si="10"/>
        <v>B</v>
      </c>
      <c r="AK7" s="21">
        <f t="shared" si="11"/>
        <v>3</v>
      </c>
      <c r="AL7" s="20" t="str">
        <f t="shared" si="12"/>
        <v>B</v>
      </c>
      <c r="AM7" s="21">
        <f t="shared" si="13"/>
        <v>3</v>
      </c>
      <c r="AN7" s="20" t="str">
        <f t="shared" si="14"/>
        <v>C</v>
      </c>
      <c r="AO7" s="21">
        <f t="shared" si="15"/>
        <v>2</v>
      </c>
      <c r="AP7" s="20" t="str">
        <f t="shared" si="16"/>
        <v>C</v>
      </c>
      <c r="AQ7" s="21">
        <f t="shared" si="17"/>
        <v>2</v>
      </c>
      <c r="AR7" s="20" t="str">
        <f t="shared" si="18"/>
        <v>C</v>
      </c>
      <c r="AS7" s="21">
        <f t="shared" si="19"/>
        <v>2</v>
      </c>
      <c r="AT7" s="20" t="str">
        <f t="shared" si="20"/>
        <v>B</v>
      </c>
      <c r="AU7" s="21">
        <f t="shared" si="21"/>
        <v>3</v>
      </c>
      <c r="AV7" s="22">
        <f t="shared" si="22"/>
        <v>2.53</v>
      </c>
      <c r="AW7" s="22">
        <f t="shared" si="23"/>
        <v>17</v>
      </c>
      <c r="AX7" s="22">
        <f t="shared" si="24"/>
        <v>2.53</v>
      </c>
      <c r="AY7" s="22" t="str">
        <f t="shared" si="25"/>
        <v>Kh¸</v>
      </c>
      <c r="AZ7" s="23">
        <f t="shared" si="26"/>
        <v>7.214285714285714</v>
      </c>
      <c r="BA7" s="24" t="str">
        <f t="shared" si="27"/>
        <v>Khá</v>
      </c>
    </row>
    <row r="8" spans="1:53" ht="21.75" customHeight="1">
      <c r="A8" s="17">
        <v>3</v>
      </c>
      <c r="B8" s="45" t="s">
        <v>139</v>
      </c>
      <c r="C8" s="35" t="s">
        <v>14</v>
      </c>
      <c r="D8" s="73">
        <v>35467</v>
      </c>
      <c r="E8" s="92">
        <v>7</v>
      </c>
      <c r="F8" s="93">
        <v>8</v>
      </c>
      <c r="G8" s="94">
        <v>7</v>
      </c>
      <c r="H8" s="18">
        <f t="shared" si="0"/>
        <v>7.1</v>
      </c>
      <c r="I8" s="92">
        <v>7</v>
      </c>
      <c r="J8" s="93">
        <v>6</v>
      </c>
      <c r="K8" s="94">
        <v>4</v>
      </c>
      <c r="L8" s="18">
        <f t="shared" si="1"/>
        <v>4.8</v>
      </c>
      <c r="M8" s="92">
        <v>6.5</v>
      </c>
      <c r="N8" s="93">
        <v>7</v>
      </c>
      <c r="O8" s="94">
        <v>7</v>
      </c>
      <c r="P8" s="18">
        <f t="shared" si="2"/>
        <v>6.9</v>
      </c>
      <c r="Q8" s="92">
        <v>6.5</v>
      </c>
      <c r="R8" s="93">
        <v>6</v>
      </c>
      <c r="S8" s="94">
        <v>6.5</v>
      </c>
      <c r="T8" s="18">
        <f t="shared" si="3"/>
        <v>6.5</v>
      </c>
      <c r="U8" s="92">
        <v>7</v>
      </c>
      <c r="V8" s="93">
        <v>8</v>
      </c>
      <c r="W8" s="94">
        <v>4</v>
      </c>
      <c r="X8" s="18">
        <f t="shared" si="4"/>
        <v>5</v>
      </c>
      <c r="Y8" s="92">
        <v>5</v>
      </c>
      <c r="Z8" s="93">
        <v>6</v>
      </c>
      <c r="AA8" s="94">
        <v>5</v>
      </c>
      <c r="AB8" s="18">
        <f t="shared" si="5"/>
        <v>5.1</v>
      </c>
      <c r="AC8" s="92">
        <v>4</v>
      </c>
      <c r="AD8" s="93">
        <v>6</v>
      </c>
      <c r="AE8" s="94">
        <v>8</v>
      </c>
      <c r="AF8" s="18">
        <f t="shared" si="6"/>
        <v>7</v>
      </c>
      <c r="AG8" s="19">
        <f t="shared" si="7"/>
        <v>5.87</v>
      </c>
      <c r="AH8" s="20" t="str">
        <f t="shared" si="8"/>
        <v>B</v>
      </c>
      <c r="AI8" s="21">
        <f t="shared" si="9"/>
        <v>3</v>
      </c>
      <c r="AJ8" s="20" t="str">
        <f t="shared" si="10"/>
        <v>D</v>
      </c>
      <c r="AK8" s="21">
        <f t="shared" si="11"/>
        <v>1</v>
      </c>
      <c r="AL8" s="20" t="str">
        <f t="shared" si="12"/>
        <v>C</v>
      </c>
      <c r="AM8" s="21">
        <f t="shared" si="13"/>
        <v>2</v>
      </c>
      <c r="AN8" s="20" t="str">
        <f t="shared" si="14"/>
        <v>C</v>
      </c>
      <c r="AO8" s="21">
        <f t="shared" si="15"/>
        <v>2</v>
      </c>
      <c r="AP8" s="20" t="str">
        <f t="shared" si="16"/>
        <v>D</v>
      </c>
      <c r="AQ8" s="21">
        <f t="shared" si="17"/>
        <v>1</v>
      </c>
      <c r="AR8" s="20" t="str">
        <f t="shared" si="18"/>
        <v>D</v>
      </c>
      <c r="AS8" s="21">
        <f t="shared" si="19"/>
        <v>1</v>
      </c>
      <c r="AT8" s="20" t="str">
        <f t="shared" si="20"/>
        <v>B</v>
      </c>
      <c r="AU8" s="21">
        <f t="shared" si="21"/>
        <v>3</v>
      </c>
      <c r="AV8" s="22">
        <f t="shared" si="22"/>
        <v>1.71</v>
      </c>
      <c r="AW8" s="22">
        <f t="shared" si="23"/>
        <v>17</v>
      </c>
      <c r="AX8" s="22">
        <f t="shared" si="24"/>
        <v>1.71</v>
      </c>
      <c r="AY8" s="22" t="str">
        <f t="shared" si="25"/>
        <v>Trung b×nh yÕu</v>
      </c>
      <c r="AZ8" s="23">
        <f t="shared" si="26"/>
        <v>5.928571428571429</v>
      </c>
      <c r="BA8" s="24" t="str">
        <f t="shared" si="27"/>
        <v>TB</v>
      </c>
    </row>
    <row r="9" spans="1:53" ht="19.5" customHeight="1">
      <c r="A9" s="17">
        <v>4</v>
      </c>
      <c r="B9" s="74" t="s">
        <v>140</v>
      </c>
      <c r="C9" s="47" t="s">
        <v>141</v>
      </c>
      <c r="D9" s="75">
        <v>35340</v>
      </c>
      <c r="E9" s="92">
        <v>5.3</v>
      </c>
      <c r="F9" s="93">
        <v>10</v>
      </c>
      <c r="G9" s="94">
        <v>5.5</v>
      </c>
      <c r="H9" s="18">
        <f t="shared" si="0"/>
        <v>5.9</v>
      </c>
      <c r="I9" s="92">
        <v>8</v>
      </c>
      <c r="J9" s="93">
        <v>8</v>
      </c>
      <c r="K9" s="94">
        <v>6.5</v>
      </c>
      <c r="L9" s="18">
        <f t="shared" si="1"/>
        <v>7</v>
      </c>
      <c r="M9" s="92">
        <v>8</v>
      </c>
      <c r="N9" s="93">
        <v>9</v>
      </c>
      <c r="O9" s="94">
        <v>6.5</v>
      </c>
      <c r="P9" s="18">
        <f t="shared" si="2"/>
        <v>7.1</v>
      </c>
      <c r="Q9" s="92">
        <v>7</v>
      </c>
      <c r="R9" s="93">
        <v>6</v>
      </c>
      <c r="S9" s="94">
        <v>7</v>
      </c>
      <c r="T9" s="18">
        <f t="shared" si="3"/>
        <v>6.9</v>
      </c>
      <c r="U9" s="92">
        <v>8</v>
      </c>
      <c r="V9" s="93">
        <v>9</v>
      </c>
      <c r="W9" s="94">
        <v>6</v>
      </c>
      <c r="X9" s="18">
        <f t="shared" si="4"/>
        <v>6.7</v>
      </c>
      <c r="Y9" s="92">
        <v>5.7</v>
      </c>
      <c r="Z9" s="93">
        <v>8</v>
      </c>
      <c r="AA9" s="94">
        <v>7</v>
      </c>
      <c r="AB9" s="18">
        <f t="shared" si="5"/>
        <v>6.8</v>
      </c>
      <c r="AC9" s="92">
        <v>7</v>
      </c>
      <c r="AD9" s="93">
        <v>9</v>
      </c>
      <c r="AE9" s="94">
        <v>7</v>
      </c>
      <c r="AF9" s="18">
        <f t="shared" si="6"/>
        <v>7.2</v>
      </c>
      <c r="AG9" s="19">
        <f t="shared" si="7"/>
        <v>6.81</v>
      </c>
      <c r="AH9" s="20" t="str">
        <f t="shared" si="8"/>
        <v>C</v>
      </c>
      <c r="AI9" s="21">
        <f t="shared" si="9"/>
        <v>2</v>
      </c>
      <c r="AJ9" s="20" t="str">
        <f t="shared" si="10"/>
        <v>B</v>
      </c>
      <c r="AK9" s="21">
        <f t="shared" si="11"/>
        <v>3</v>
      </c>
      <c r="AL9" s="20" t="str">
        <f t="shared" si="12"/>
        <v>B</v>
      </c>
      <c r="AM9" s="21">
        <f t="shared" si="13"/>
        <v>3</v>
      </c>
      <c r="AN9" s="20" t="str">
        <f t="shared" si="14"/>
        <v>C</v>
      </c>
      <c r="AO9" s="21">
        <f t="shared" si="15"/>
        <v>2</v>
      </c>
      <c r="AP9" s="20" t="str">
        <f t="shared" si="16"/>
        <v>C</v>
      </c>
      <c r="AQ9" s="21">
        <f t="shared" si="17"/>
        <v>2</v>
      </c>
      <c r="AR9" s="20" t="str">
        <f t="shared" si="18"/>
        <v>C</v>
      </c>
      <c r="AS9" s="21">
        <f t="shared" si="19"/>
        <v>2</v>
      </c>
      <c r="AT9" s="20" t="str">
        <f t="shared" si="20"/>
        <v>B</v>
      </c>
      <c r="AU9" s="21">
        <f t="shared" si="21"/>
        <v>3</v>
      </c>
      <c r="AV9" s="22">
        <f t="shared" si="22"/>
        <v>2.41</v>
      </c>
      <c r="AW9" s="22">
        <f t="shared" si="23"/>
        <v>17</v>
      </c>
      <c r="AX9" s="22">
        <f t="shared" si="24"/>
        <v>2.41</v>
      </c>
      <c r="AY9" s="22" t="str">
        <f t="shared" si="25"/>
        <v>Trung b×nh</v>
      </c>
      <c r="AZ9" s="23">
        <f t="shared" si="26"/>
        <v>6.5</v>
      </c>
      <c r="BA9" s="24" t="str">
        <f t="shared" si="27"/>
        <v>TBK</v>
      </c>
    </row>
    <row r="10" spans="1:53" ht="19.5" customHeight="1">
      <c r="A10" s="25">
        <v>5</v>
      </c>
      <c r="B10" s="46" t="s">
        <v>142</v>
      </c>
      <c r="C10" s="47" t="s">
        <v>143</v>
      </c>
      <c r="D10" s="72">
        <v>34474</v>
      </c>
      <c r="E10" s="92">
        <v>8.3</v>
      </c>
      <c r="F10" s="93">
        <v>10</v>
      </c>
      <c r="G10" s="94">
        <v>7</v>
      </c>
      <c r="H10" s="18">
        <f t="shared" si="0"/>
        <v>7.6</v>
      </c>
      <c r="I10" s="92">
        <v>7.5</v>
      </c>
      <c r="J10" s="93">
        <v>8</v>
      </c>
      <c r="K10" s="94">
        <v>6</v>
      </c>
      <c r="L10" s="18">
        <f t="shared" si="1"/>
        <v>6.5</v>
      </c>
      <c r="M10" s="92">
        <v>7</v>
      </c>
      <c r="N10" s="93">
        <v>8</v>
      </c>
      <c r="O10" s="94">
        <v>8</v>
      </c>
      <c r="P10" s="18">
        <f t="shared" si="2"/>
        <v>7.8</v>
      </c>
      <c r="Q10" s="92">
        <v>7.5</v>
      </c>
      <c r="R10" s="93">
        <v>8</v>
      </c>
      <c r="S10" s="94">
        <v>7</v>
      </c>
      <c r="T10" s="18">
        <f t="shared" si="3"/>
        <v>7.2</v>
      </c>
      <c r="U10" s="92">
        <v>8</v>
      </c>
      <c r="V10" s="93">
        <v>8</v>
      </c>
      <c r="W10" s="94">
        <v>4</v>
      </c>
      <c r="X10" s="18">
        <f t="shared" si="4"/>
        <v>5.2</v>
      </c>
      <c r="Y10" s="92">
        <v>8</v>
      </c>
      <c r="Z10" s="93">
        <v>9</v>
      </c>
      <c r="AA10" s="94">
        <v>5.5</v>
      </c>
      <c r="AB10" s="18">
        <f t="shared" si="5"/>
        <v>6.4</v>
      </c>
      <c r="AC10" s="92">
        <v>5</v>
      </c>
      <c r="AD10" s="93">
        <v>8</v>
      </c>
      <c r="AE10" s="94">
        <v>9</v>
      </c>
      <c r="AF10" s="18">
        <f t="shared" si="6"/>
        <v>8.1</v>
      </c>
      <c r="AG10" s="19">
        <f t="shared" si="7"/>
        <v>6.88</v>
      </c>
      <c r="AH10" s="20" t="str">
        <f t="shared" si="8"/>
        <v>B</v>
      </c>
      <c r="AI10" s="21">
        <f t="shared" si="9"/>
        <v>3</v>
      </c>
      <c r="AJ10" s="20" t="str">
        <f t="shared" si="10"/>
        <v>C</v>
      </c>
      <c r="AK10" s="21">
        <f t="shared" si="11"/>
        <v>2</v>
      </c>
      <c r="AL10" s="20" t="str">
        <f t="shared" si="12"/>
        <v>B</v>
      </c>
      <c r="AM10" s="21">
        <f t="shared" si="13"/>
        <v>3</v>
      </c>
      <c r="AN10" s="20" t="str">
        <f t="shared" si="14"/>
        <v>B</v>
      </c>
      <c r="AO10" s="21">
        <f t="shared" si="15"/>
        <v>3</v>
      </c>
      <c r="AP10" s="20" t="str">
        <f t="shared" si="16"/>
        <v>D</v>
      </c>
      <c r="AQ10" s="21">
        <f t="shared" si="17"/>
        <v>1</v>
      </c>
      <c r="AR10" s="20" t="str">
        <f t="shared" si="18"/>
        <v>C</v>
      </c>
      <c r="AS10" s="21">
        <f t="shared" si="19"/>
        <v>2</v>
      </c>
      <c r="AT10" s="20" t="str">
        <f t="shared" si="20"/>
        <v>B</v>
      </c>
      <c r="AU10" s="21">
        <f t="shared" si="21"/>
        <v>3</v>
      </c>
      <c r="AV10" s="22">
        <f t="shared" si="22"/>
        <v>2.35</v>
      </c>
      <c r="AW10" s="22">
        <f t="shared" si="23"/>
        <v>17</v>
      </c>
      <c r="AX10" s="22">
        <f t="shared" si="24"/>
        <v>2.35</v>
      </c>
      <c r="AY10" s="22" t="str">
        <f t="shared" si="25"/>
        <v>Trung b×nh</v>
      </c>
      <c r="AZ10" s="23">
        <f t="shared" si="26"/>
        <v>6.642857142857143</v>
      </c>
      <c r="BA10" s="24" t="str">
        <f t="shared" si="27"/>
        <v>TBK</v>
      </c>
    </row>
    <row r="11" spans="1:53" ht="19.5" customHeight="1">
      <c r="A11" s="17">
        <v>6</v>
      </c>
      <c r="B11" s="38" t="s">
        <v>88</v>
      </c>
      <c r="C11" s="35" t="s">
        <v>144</v>
      </c>
      <c r="D11" s="76">
        <v>35161</v>
      </c>
      <c r="E11" s="92">
        <v>6</v>
      </c>
      <c r="F11" s="93">
        <v>10</v>
      </c>
      <c r="G11" s="94">
        <v>7</v>
      </c>
      <c r="H11" s="18">
        <f t="shared" si="0"/>
        <v>7.1</v>
      </c>
      <c r="I11" s="92">
        <v>8</v>
      </c>
      <c r="J11" s="93">
        <v>10</v>
      </c>
      <c r="K11" s="94">
        <v>7.5</v>
      </c>
      <c r="L11" s="18">
        <f t="shared" si="1"/>
        <v>7.9</v>
      </c>
      <c r="M11" s="92">
        <v>7.5</v>
      </c>
      <c r="N11" s="93">
        <v>9</v>
      </c>
      <c r="O11" s="94">
        <v>6</v>
      </c>
      <c r="P11" s="18">
        <f t="shared" si="2"/>
        <v>6.6</v>
      </c>
      <c r="Q11" s="92">
        <v>7.5</v>
      </c>
      <c r="R11" s="93">
        <v>8</v>
      </c>
      <c r="S11" s="94">
        <v>6</v>
      </c>
      <c r="T11" s="18">
        <f t="shared" si="3"/>
        <v>6.5</v>
      </c>
      <c r="U11" s="92">
        <v>7</v>
      </c>
      <c r="V11" s="93">
        <v>9</v>
      </c>
      <c r="W11" s="94">
        <v>2</v>
      </c>
      <c r="X11" s="18">
        <f t="shared" si="4"/>
        <v>3.7</v>
      </c>
      <c r="Y11" s="92">
        <v>7.3</v>
      </c>
      <c r="Z11" s="93">
        <v>9</v>
      </c>
      <c r="AA11" s="94">
        <v>8.5</v>
      </c>
      <c r="AB11" s="18">
        <f t="shared" si="5"/>
        <v>8.3</v>
      </c>
      <c r="AC11" s="92">
        <v>7.5</v>
      </c>
      <c r="AD11" s="93">
        <v>9</v>
      </c>
      <c r="AE11" s="94">
        <v>9</v>
      </c>
      <c r="AF11" s="18">
        <f t="shared" si="6"/>
        <v>8.7</v>
      </c>
      <c r="AG11" s="19">
        <f t="shared" si="7"/>
        <v>7.18</v>
      </c>
      <c r="AH11" s="20" t="str">
        <f t="shared" si="8"/>
        <v>B</v>
      </c>
      <c r="AI11" s="21">
        <f t="shared" si="9"/>
        <v>3</v>
      </c>
      <c r="AJ11" s="20" t="str">
        <f t="shared" si="10"/>
        <v>B</v>
      </c>
      <c r="AK11" s="21">
        <f t="shared" si="11"/>
        <v>3</v>
      </c>
      <c r="AL11" s="20" t="str">
        <f t="shared" si="12"/>
        <v>C</v>
      </c>
      <c r="AM11" s="21">
        <f t="shared" si="13"/>
        <v>2</v>
      </c>
      <c r="AN11" s="20" t="str">
        <f t="shared" si="14"/>
        <v>C</v>
      </c>
      <c r="AO11" s="21">
        <f t="shared" si="15"/>
        <v>2</v>
      </c>
      <c r="AP11" s="20" t="str">
        <f t="shared" si="16"/>
        <v>F</v>
      </c>
      <c r="AQ11" s="21">
        <f t="shared" si="17"/>
        <v>0</v>
      </c>
      <c r="AR11" s="20" t="str">
        <f t="shared" si="18"/>
        <v>B</v>
      </c>
      <c r="AS11" s="21">
        <f t="shared" si="19"/>
        <v>3</v>
      </c>
      <c r="AT11" s="20" t="str">
        <f t="shared" si="20"/>
        <v>A</v>
      </c>
      <c r="AU11" s="21">
        <f t="shared" si="21"/>
        <v>4</v>
      </c>
      <c r="AV11" s="22">
        <f t="shared" si="22"/>
        <v>2.53</v>
      </c>
      <c r="AW11" s="22">
        <f t="shared" si="23"/>
        <v>15</v>
      </c>
      <c r="AX11" s="22">
        <f t="shared" si="24"/>
        <v>2.87</v>
      </c>
      <c r="AY11" s="22" t="str">
        <f t="shared" si="25"/>
        <v>Kh¸</v>
      </c>
      <c r="AZ11" s="23">
        <f t="shared" si="26"/>
        <v>6.571428571428571</v>
      </c>
      <c r="BA11" s="24" t="str">
        <f t="shared" si="27"/>
        <v>TBK</v>
      </c>
    </row>
    <row r="12" spans="1:53" ht="19.5" customHeight="1">
      <c r="A12" s="17">
        <v>7</v>
      </c>
      <c r="B12" s="64" t="s">
        <v>145</v>
      </c>
      <c r="C12" s="47" t="s">
        <v>146</v>
      </c>
      <c r="D12" s="75">
        <v>35765</v>
      </c>
      <c r="E12" s="92">
        <v>6.5</v>
      </c>
      <c r="F12" s="93">
        <v>8</v>
      </c>
      <c r="G12" s="94">
        <v>7</v>
      </c>
      <c r="H12" s="18">
        <f t="shared" si="0"/>
        <v>7</v>
      </c>
      <c r="I12" s="92">
        <v>7.5</v>
      </c>
      <c r="J12" s="93">
        <v>8</v>
      </c>
      <c r="K12" s="94">
        <v>4</v>
      </c>
      <c r="L12" s="18">
        <f t="shared" si="1"/>
        <v>5.1</v>
      </c>
      <c r="M12" s="92">
        <v>7.5</v>
      </c>
      <c r="N12" s="93">
        <v>9</v>
      </c>
      <c r="O12" s="94">
        <v>8</v>
      </c>
      <c r="P12" s="18">
        <f t="shared" si="2"/>
        <v>8</v>
      </c>
      <c r="Q12" s="92">
        <v>7.5</v>
      </c>
      <c r="R12" s="93">
        <v>6</v>
      </c>
      <c r="S12" s="94">
        <v>7</v>
      </c>
      <c r="T12" s="18">
        <f t="shared" si="3"/>
        <v>7</v>
      </c>
      <c r="U12" s="92">
        <v>6</v>
      </c>
      <c r="V12" s="93">
        <v>9</v>
      </c>
      <c r="W12" s="94">
        <v>4</v>
      </c>
      <c r="X12" s="18">
        <f t="shared" si="4"/>
        <v>4.9</v>
      </c>
      <c r="Y12" s="92">
        <v>5.7</v>
      </c>
      <c r="Z12" s="93">
        <v>7</v>
      </c>
      <c r="AA12" s="94">
        <v>5.5</v>
      </c>
      <c r="AB12" s="18">
        <f t="shared" si="5"/>
        <v>5.7</v>
      </c>
      <c r="AC12" s="92">
        <v>5</v>
      </c>
      <c r="AD12" s="93">
        <v>7</v>
      </c>
      <c r="AE12" s="94">
        <v>7</v>
      </c>
      <c r="AF12" s="18">
        <f t="shared" si="6"/>
        <v>6.6</v>
      </c>
      <c r="AG12" s="19">
        <f t="shared" si="7"/>
        <v>6.18</v>
      </c>
      <c r="AH12" s="20" t="str">
        <f t="shared" si="8"/>
        <v>B</v>
      </c>
      <c r="AI12" s="21">
        <f t="shared" si="9"/>
        <v>3</v>
      </c>
      <c r="AJ12" s="20" t="str">
        <f t="shared" si="10"/>
        <v>D</v>
      </c>
      <c r="AK12" s="21">
        <f t="shared" si="11"/>
        <v>1</v>
      </c>
      <c r="AL12" s="20" t="str">
        <f t="shared" si="12"/>
        <v>B</v>
      </c>
      <c r="AM12" s="21">
        <f t="shared" si="13"/>
        <v>3</v>
      </c>
      <c r="AN12" s="20" t="str">
        <f t="shared" si="14"/>
        <v>B</v>
      </c>
      <c r="AO12" s="21">
        <f t="shared" si="15"/>
        <v>3</v>
      </c>
      <c r="AP12" s="20" t="str">
        <f t="shared" si="16"/>
        <v>D</v>
      </c>
      <c r="AQ12" s="21">
        <f t="shared" si="17"/>
        <v>1</v>
      </c>
      <c r="AR12" s="20" t="str">
        <f t="shared" si="18"/>
        <v>C</v>
      </c>
      <c r="AS12" s="21">
        <f t="shared" si="19"/>
        <v>2</v>
      </c>
      <c r="AT12" s="20" t="str">
        <f t="shared" si="20"/>
        <v>C</v>
      </c>
      <c r="AU12" s="21">
        <f t="shared" si="21"/>
        <v>2</v>
      </c>
      <c r="AV12" s="22">
        <f t="shared" si="22"/>
        <v>2.06</v>
      </c>
      <c r="AW12" s="22">
        <f t="shared" si="23"/>
        <v>17</v>
      </c>
      <c r="AX12" s="22">
        <f t="shared" si="24"/>
        <v>2.06</v>
      </c>
      <c r="AY12" s="22" t="str">
        <f t="shared" si="25"/>
        <v>Trung b×nh</v>
      </c>
      <c r="AZ12" s="23">
        <f t="shared" si="26"/>
        <v>6.071428571428571</v>
      </c>
      <c r="BA12" s="24" t="str">
        <f t="shared" si="27"/>
        <v>TBK</v>
      </c>
    </row>
    <row r="13" spans="1:53" ht="19.5" customHeight="1">
      <c r="A13" s="25">
        <v>8</v>
      </c>
      <c r="B13" s="38" t="s">
        <v>147</v>
      </c>
      <c r="C13" s="35" t="s">
        <v>148</v>
      </c>
      <c r="D13" s="76">
        <v>35612</v>
      </c>
      <c r="E13" s="92">
        <v>7.8</v>
      </c>
      <c r="F13" s="93">
        <v>8</v>
      </c>
      <c r="G13" s="94">
        <v>6</v>
      </c>
      <c r="H13" s="18">
        <f t="shared" si="0"/>
        <v>6.6</v>
      </c>
      <c r="I13" s="92">
        <v>8</v>
      </c>
      <c r="J13" s="93">
        <v>8</v>
      </c>
      <c r="K13" s="94">
        <v>6.5</v>
      </c>
      <c r="L13" s="18">
        <f t="shared" si="1"/>
        <v>7</v>
      </c>
      <c r="M13" s="92">
        <v>8</v>
      </c>
      <c r="N13" s="93">
        <v>9</v>
      </c>
      <c r="O13" s="94">
        <v>8</v>
      </c>
      <c r="P13" s="18">
        <f t="shared" si="2"/>
        <v>8.1</v>
      </c>
      <c r="Q13" s="92">
        <v>8</v>
      </c>
      <c r="R13" s="93">
        <v>8</v>
      </c>
      <c r="S13" s="94">
        <v>8.5</v>
      </c>
      <c r="T13" s="18">
        <f t="shared" si="3"/>
        <v>8.4</v>
      </c>
      <c r="U13" s="92">
        <v>7.5</v>
      </c>
      <c r="V13" s="93">
        <v>9</v>
      </c>
      <c r="W13" s="94">
        <v>6</v>
      </c>
      <c r="X13" s="18">
        <f t="shared" si="4"/>
        <v>6.6</v>
      </c>
      <c r="Y13" s="92">
        <v>7</v>
      </c>
      <c r="Z13" s="93">
        <v>8</v>
      </c>
      <c r="AA13" s="94">
        <v>8.5</v>
      </c>
      <c r="AB13" s="18">
        <f t="shared" si="5"/>
        <v>8.2</v>
      </c>
      <c r="AC13" s="92">
        <v>7.5</v>
      </c>
      <c r="AD13" s="93">
        <v>8</v>
      </c>
      <c r="AE13" s="94">
        <v>2</v>
      </c>
      <c r="AF13" s="18">
        <f t="shared" si="6"/>
        <v>3.7</v>
      </c>
      <c r="AG13" s="19">
        <f t="shared" si="7"/>
        <v>7.09</v>
      </c>
      <c r="AH13" s="20" t="str">
        <f t="shared" si="8"/>
        <v>C</v>
      </c>
      <c r="AI13" s="21">
        <f t="shared" si="9"/>
        <v>2</v>
      </c>
      <c r="AJ13" s="20" t="str">
        <f t="shared" si="10"/>
        <v>B</v>
      </c>
      <c r="AK13" s="21">
        <f t="shared" si="11"/>
        <v>3</v>
      </c>
      <c r="AL13" s="20" t="str">
        <f t="shared" si="12"/>
        <v>B</v>
      </c>
      <c r="AM13" s="21">
        <f t="shared" si="13"/>
        <v>3</v>
      </c>
      <c r="AN13" s="20" t="str">
        <f t="shared" si="14"/>
        <v>B</v>
      </c>
      <c r="AO13" s="21">
        <f t="shared" si="15"/>
        <v>3</v>
      </c>
      <c r="AP13" s="20" t="str">
        <f t="shared" si="16"/>
        <v>C</v>
      </c>
      <c r="AQ13" s="21">
        <f t="shared" si="17"/>
        <v>2</v>
      </c>
      <c r="AR13" s="20" t="str">
        <f t="shared" si="18"/>
        <v>B</v>
      </c>
      <c r="AS13" s="21">
        <f t="shared" si="19"/>
        <v>3</v>
      </c>
      <c r="AT13" s="20" t="str">
        <f t="shared" si="20"/>
        <v>F</v>
      </c>
      <c r="AU13" s="21">
        <f t="shared" si="21"/>
        <v>0</v>
      </c>
      <c r="AV13" s="22">
        <f t="shared" si="22"/>
        <v>2.41</v>
      </c>
      <c r="AW13" s="22">
        <f t="shared" si="23"/>
        <v>15</v>
      </c>
      <c r="AX13" s="22">
        <f t="shared" si="24"/>
        <v>2.73</v>
      </c>
      <c r="AY13" s="22" t="str">
        <f t="shared" si="25"/>
        <v>Kh¸</v>
      </c>
      <c r="AZ13" s="23">
        <f t="shared" si="26"/>
        <v>6.5</v>
      </c>
      <c r="BA13" s="24" t="str">
        <f t="shared" si="27"/>
        <v>TBK</v>
      </c>
    </row>
    <row r="14" spans="1:53" ht="19.5" customHeight="1">
      <c r="A14" s="17">
        <v>9</v>
      </c>
      <c r="B14" s="38" t="s">
        <v>149</v>
      </c>
      <c r="C14" s="35" t="s">
        <v>150</v>
      </c>
      <c r="D14" s="76">
        <v>35650</v>
      </c>
      <c r="E14" s="92">
        <v>7</v>
      </c>
      <c r="F14" s="93">
        <v>7</v>
      </c>
      <c r="G14" s="94">
        <v>7</v>
      </c>
      <c r="H14" s="18">
        <f t="shared" si="0"/>
        <v>7</v>
      </c>
      <c r="I14" s="92">
        <v>6</v>
      </c>
      <c r="J14" s="93">
        <v>5</v>
      </c>
      <c r="K14" s="94">
        <v>5</v>
      </c>
      <c r="L14" s="18">
        <f t="shared" si="1"/>
        <v>5.2</v>
      </c>
      <c r="M14" s="92">
        <v>6.5</v>
      </c>
      <c r="N14" s="93">
        <v>7</v>
      </c>
      <c r="O14" s="94">
        <v>8</v>
      </c>
      <c r="P14" s="18">
        <f t="shared" si="2"/>
        <v>7.6</v>
      </c>
      <c r="Q14" s="92">
        <v>6.5</v>
      </c>
      <c r="R14" s="93">
        <v>6</v>
      </c>
      <c r="S14" s="94">
        <v>7</v>
      </c>
      <c r="T14" s="18">
        <f t="shared" si="3"/>
        <v>6.8</v>
      </c>
      <c r="U14" s="92">
        <v>6</v>
      </c>
      <c r="V14" s="93">
        <v>7</v>
      </c>
      <c r="W14" s="94">
        <v>4</v>
      </c>
      <c r="X14" s="18">
        <f t="shared" si="4"/>
        <v>4.7</v>
      </c>
      <c r="Y14" s="92">
        <v>5</v>
      </c>
      <c r="Z14" s="93">
        <v>6</v>
      </c>
      <c r="AA14" s="94">
        <v>5.5</v>
      </c>
      <c r="AB14" s="18">
        <f t="shared" si="5"/>
        <v>5.5</v>
      </c>
      <c r="AC14" s="92">
        <v>5</v>
      </c>
      <c r="AD14" s="93">
        <v>6</v>
      </c>
      <c r="AE14" s="94">
        <v>7</v>
      </c>
      <c r="AF14" s="18">
        <f t="shared" si="6"/>
        <v>6.5</v>
      </c>
      <c r="AG14" s="19">
        <f t="shared" si="7"/>
        <v>6.05</v>
      </c>
      <c r="AH14" s="20" t="str">
        <f t="shared" si="8"/>
        <v>B</v>
      </c>
      <c r="AI14" s="21">
        <f t="shared" si="9"/>
        <v>3</v>
      </c>
      <c r="AJ14" s="20" t="str">
        <f t="shared" si="10"/>
        <v>D</v>
      </c>
      <c r="AK14" s="21">
        <f t="shared" si="11"/>
        <v>1</v>
      </c>
      <c r="AL14" s="20" t="str">
        <f t="shared" si="12"/>
        <v>B</v>
      </c>
      <c r="AM14" s="21">
        <f t="shared" si="13"/>
        <v>3</v>
      </c>
      <c r="AN14" s="20" t="str">
        <f t="shared" si="14"/>
        <v>C</v>
      </c>
      <c r="AO14" s="21">
        <f t="shared" si="15"/>
        <v>2</v>
      </c>
      <c r="AP14" s="20" t="str">
        <f t="shared" si="16"/>
        <v>D</v>
      </c>
      <c r="AQ14" s="21">
        <f t="shared" si="17"/>
        <v>1</v>
      </c>
      <c r="AR14" s="20" t="str">
        <f t="shared" si="18"/>
        <v>C</v>
      </c>
      <c r="AS14" s="21">
        <f t="shared" si="19"/>
        <v>2</v>
      </c>
      <c r="AT14" s="20" t="str">
        <f t="shared" si="20"/>
        <v>C</v>
      </c>
      <c r="AU14" s="21">
        <f t="shared" si="21"/>
        <v>2</v>
      </c>
      <c r="AV14" s="22">
        <f t="shared" si="22"/>
        <v>1.94</v>
      </c>
      <c r="AW14" s="22">
        <f t="shared" si="23"/>
        <v>17</v>
      </c>
      <c r="AX14" s="22">
        <f t="shared" si="24"/>
        <v>1.94</v>
      </c>
      <c r="AY14" s="22" t="str">
        <f t="shared" si="25"/>
        <v>Trung b×nh yÕu</v>
      </c>
      <c r="AZ14" s="23">
        <f t="shared" si="26"/>
        <v>6.214285714285714</v>
      </c>
      <c r="BA14" s="24" t="str">
        <f t="shared" si="27"/>
        <v>TBK</v>
      </c>
    </row>
    <row r="15" spans="1:53" ht="19.5" customHeight="1">
      <c r="A15" s="17">
        <v>10</v>
      </c>
      <c r="B15" s="62" t="s">
        <v>151</v>
      </c>
      <c r="C15" s="35" t="s">
        <v>152</v>
      </c>
      <c r="D15" s="76">
        <v>35475</v>
      </c>
      <c r="E15" s="92">
        <v>8.3</v>
      </c>
      <c r="F15" s="93">
        <v>10</v>
      </c>
      <c r="G15" s="94">
        <v>6.5</v>
      </c>
      <c r="H15" s="18">
        <f t="shared" si="0"/>
        <v>7.2</v>
      </c>
      <c r="I15" s="92">
        <v>7.5</v>
      </c>
      <c r="J15" s="93">
        <v>8</v>
      </c>
      <c r="K15" s="94">
        <v>5</v>
      </c>
      <c r="L15" s="18">
        <f t="shared" si="1"/>
        <v>5.8</v>
      </c>
      <c r="M15" s="92">
        <v>6.5</v>
      </c>
      <c r="N15" s="93">
        <v>7</v>
      </c>
      <c r="O15" s="94">
        <v>6</v>
      </c>
      <c r="P15" s="18">
        <f t="shared" si="2"/>
        <v>6.2</v>
      </c>
      <c r="Q15" s="92">
        <v>7.5</v>
      </c>
      <c r="R15" s="93">
        <v>8</v>
      </c>
      <c r="S15" s="94">
        <v>5</v>
      </c>
      <c r="T15" s="18">
        <f t="shared" si="3"/>
        <v>5.8</v>
      </c>
      <c r="U15" s="92">
        <v>7.5</v>
      </c>
      <c r="V15" s="93">
        <v>8</v>
      </c>
      <c r="W15" s="94">
        <v>6</v>
      </c>
      <c r="X15" s="18">
        <f t="shared" si="4"/>
        <v>6.5</v>
      </c>
      <c r="Y15" s="92">
        <v>5.7</v>
      </c>
      <c r="Z15" s="93">
        <v>7</v>
      </c>
      <c r="AA15" s="94">
        <v>7.5</v>
      </c>
      <c r="AB15" s="18">
        <f t="shared" si="5"/>
        <v>7.1</v>
      </c>
      <c r="AC15" s="92">
        <v>5.5</v>
      </c>
      <c r="AD15" s="93">
        <v>7</v>
      </c>
      <c r="AE15" s="94">
        <v>7</v>
      </c>
      <c r="AF15" s="18">
        <f t="shared" si="6"/>
        <v>6.7</v>
      </c>
      <c r="AG15" s="19">
        <f t="shared" si="7"/>
        <v>6.51</v>
      </c>
      <c r="AH15" s="20" t="str">
        <f t="shared" si="8"/>
        <v>B</v>
      </c>
      <c r="AI15" s="21">
        <f t="shared" si="9"/>
        <v>3</v>
      </c>
      <c r="AJ15" s="20" t="str">
        <f t="shared" si="10"/>
        <v>C</v>
      </c>
      <c r="AK15" s="21">
        <f t="shared" si="11"/>
        <v>2</v>
      </c>
      <c r="AL15" s="20" t="str">
        <f t="shared" si="12"/>
        <v>C</v>
      </c>
      <c r="AM15" s="21">
        <f t="shared" si="13"/>
        <v>2</v>
      </c>
      <c r="AN15" s="20" t="str">
        <f t="shared" si="14"/>
        <v>C</v>
      </c>
      <c r="AO15" s="21">
        <f t="shared" si="15"/>
        <v>2</v>
      </c>
      <c r="AP15" s="20" t="str">
        <f t="shared" si="16"/>
        <v>C</v>
      </c>
      <c r="AQ15" s="21">
        <f t="shared" si="17"/>
        <v>2</v>
      </c>
      <c r="AR15" s="20" t="str">
        <f t="shared" si="18"/>
        <v>B</v>
      </c>
      <c r="AS15" s="21">
        <f t="shared" si="19"/>
        <v>3</v>
      </c>
      <c r="AT15" s="20" t="str">
        <f t="shared" si="20"/>
        <v>C</v>
      </c>
      <c r="AU15" s="21">
        <f t="shared" si="21"/>
        <v>2</v>
      </c>
      <c r="AV15" s="22">
        <f t="shared" si="22"/>
        <v>2.35</v>
      </c>
      <c r="AW15" s="22">
        <f t="shared" si="23"/>
        <v>17</v>
      </c>
      <c r="AX15" s="22">
        <f t="shared" si="24"/>
        <v>2.35</v>
      </c>
      <c r="AY15" s="22" t="str">
        <f t="shared" si="25"/>
        <v>Trung b×nh</v>
      </c>
      <c r="AZ15" s="23">
        <f t="shared" si="26"/>
        <v>6.142857142857143</v>
      </c>
      <c r="BA15" s="24" t="str">
        <f t="shared" si="27"/>
        <v>TBK</v>
      </c>
    </row>
    <row r="16" spans="1:53" ht="19.5" customHeight="1">
      <c r="A16" s="25">
        <v>11</v>
      </c>
      <c r="B16" s="62" t="s">
        <v>153</v>
      </c>
      <c r="C16" s="35" t="s">
        <v>34</v>
      </c>
      <c r="D16" s="76">
        <v>35622</v>
      </c>
      <c r="E16" s="95"/>
      <c r="F16" s="96"/>
      <c r="G16" s="97"/>
      <c r="H16" s="18">
        <f t="shared" si="0"/>
        <v>0</v>
      </c>
      <c r="I16" s="95"/>
      <c r="J16" s="96"/>
      <c r="K16" s="97"/>
      <c r="L16" s="18">
        <f t="shared" si="1"/>
        <v>0</v>
      </c>
      <c r="M16" s="95"/>
      <c r="N16" s="96"/>
      <c r="O16" s="97"/>
      <c r="P16" s="18">
        <f t="shared" si="2"/>
        <v>0</v>
      </c>
      <c r="Q16" s="95"/>
      <c r="R16" s="96"/>
      <c r="S16" s="97"/>
      <c r="T16" s="18">
        <f t="shared" si="3"/>
        <v>0</v>
      </c>
      <c r="U16" s="95"/>
      <c r="V16" s="96"/>
      <c r="W16" s="97"/>
      <c r="X16" s="18">
        <f t="shared" si="4"/>
        <v>0</v>
      </c>
      <c r="Y16" s="95"/>
      <c r="Z16" s="96"/>
      <c r="AA16" s="97"/>
      <c r="AB16" s="18">
        <f t="shared" si="5"/>
        <v>0</v>
      </c>
      <c r="AC16" s="95"/>
      <c r="AD16" s="96"/>
      <c r="AE16" s="97"/>
      <c r="AF16" s="18">
        <f t="shared" si="6"/>
        <v>0</v>
      </c>
      <c r="AG16" s="19">
        <f t="shared" si="7"/>
        <v>0</v>
      </c>
      <c r="AH16" s="20" t="str">
        <f t="shared" si="8"/>
        <v>F0</v>
      </c>
      <c r="AI16" s="21">
        <f t="shared" si="9"/>
        <v>0</v>
      </c>
      <c r="AJ16" s="20" t="str">
        <f t="shared" si="10"/>
        <v>F0</v>
      </c>
      <c r="AK16" s="21">
        <f t="shared" si="11"/>
        <v>0</v>
      </c>
      <c r="AL16" s="20" t="str">
        <f t="shared" si="12"/>
        <v>F0</v>
      </c>
      <c r="AM16" s="21">
        <f t="shared" si="13"/>
        <v>0</v>
      </c>
      <c r="AN16" s="20" t="str">
        <f t="shared" si="14"/>
        <v>F0</v>
      </c>
      <c r="AO16" s="21">
        <f t="shared" si="15"/>
        <v>0</v>
      </c>
      <c r="AP16" s="20" t="str">
        <f t="shared" si="16"/>
        <v>F0</v>
      </c>
      <c r="AQ16" s="21">
        <f t="shared" si="17"/>
        <v>0</v>
      </c>
      <c r="AR16" s="20" t="str">
        <f t="shared" si="18"/>
        <v>F0</v>
      </c>
      <c r="AS16" s="21">
        <f t="shared" si="19"/>
        <v>0</v>
      </c>
      <c r="AT16" s="20" t="str">
        <f t="shared" si="20"/>
        <v>F0</v>
      </c>
      <c r="AU16" s="21">
        <f t="shared" si="21"/>
        <v>0</v>
      </c>
      <c r="AV16" s="22">
        <f t="shared" si="22"/>
        <v>0</v>
      </c>
      <c r="AW16" s="22">
        <f t="shared" si="23"/>
        <v>0</v>
      </c>
      <c r="AX16" s="22" t="e">
        <f t="shared" si="24"/>
        <v>#DIV/0!</v>
      </c>
      <c r="AY16" s="22" t="e">
        <f t="shared" si="25"/>
        <v>#DIV/0!</v>
      </c>
      <c r="AZ16" s="23">
        <f t="shared" si="26"/>
        <v>0</v>
      </c>
      <c r="BA16" s="24" t="str">
        <f t="shared" si="27"/>
        <v>YK</v>
      </c>
    </row>
    <row r="17" spans="1:53" ht="19.5" customHeight="1">
      <c r="A17" s="17">
        <v>12</v>
      </c>
      <c r="B17" s="38" t="s">
        <v>154</v>
      </c>
      <c r="C17" s="35" t="s">
        <v>155</v>
      </c>
      <c r="D17" s="76">
        <v>35607</v>
      </c>
      <c r="E17" s="92">
        <v>7.3</v>
      </c>
      <c r="F17" s="93">
        <v>9</v>
      </c>
      <c r="G17" s="94">
        <v>6.5</v>
      </c>
      <c r="H17" s="18">
        <f t="shared" si="0"/>
        <v>6.9</v>
      </c>
      <c r="I17" s="92">
        <v>8</v>
      </c>
      <c r="J17" s="93">
        <v>8</v>
      </c>
      <c r="K17" s="94">
        <v>7</v>
      </c>
      <c r="L17" s="18">
        <f t="shared" si="1"/>
        <v>7.3</v>
      </c>
      <c r="M17" s="92">
        <v>7.5</v>
      </c>
      <c r="N17" s="93">
        <v>9</v>
      </c>
      <c r="O17" s="94">
        <v>7</v>
      </c>
      <c r="P17" s="18">
        <f t="shared" si="2"/>
        <v>7.3</v>
      </c>
      <c r="Q17" s="92">
        <v>7</v>
      </c>
      <c r="R17" s="93">
        <v>7</v>
      </c>
      <c r="S17" s="94">
        <v>7.5</v>
      </c>
      <c r="T17" s="18">
        <f t="shared" si="3"/>
        <v>7.4</v>
      </c>
      <c r="U17" s="92">
        <v>6.5</v>
      </c>
      <c r="V17" s="93">
        <v>9</v>
      </c>
      <c r="W17" s="94">
        <v>3</v>
      </c>
      <c r="X17" s="18">
        <f t="shared" si="4"/>
        <v>4.3</v>
      </c>
      <c r="Y17" s="92">
        <v>5</v>
      </c>
      <c r="Z17" s="93">
        <v>7</v>
      </c>
      <c r="AA17" s="94">
        <v>7</v>
      </c>
      <c r="AB17" s="18">
        <f t="shared" si="5"/>
        <v>6.6</v>
      </c>
      <c r="AC17" s="92">
        <v>8</v>
      </c>
      <c r="AD17" s="93">
        <v>9</v>
      </c>
      <c r="AE17" s="94">
        <v>6</v>
      </c>
      <c r="AF17" s="18">
        <f t="shared" si="6"/>
        <v>6.7</v>
      </c>
      <c r="AG17" s="19">
        <f t="shared" si="7"/>
        <v>6.68</v>
      </c>
      <c r="AH17" s="20" t="str">
        <f t="shared" si="8"/>
        <v>C</v>
      </c>
      <c r="AI17" s="21">
        <f t="shared" si="9"/>
        <v>2</v>
      </c>
      <c r="AJ17" s="20" t="str">
        <f t="shared" si="10"/>
        <v>B</v>
      </c>
      <c r="AK17" s="21">
        <f t="shared" si="11"/>
        <v>3</v>
      </c>
      <c r="AL17" s="20" t="str">
        <f t="shared" si="12"/>
        <v>B</v>
      </c>
      <c r="AM17" s="21">
        <f t="shared" si="13"/>
        <v>3</v>
      </c>
      <c r="AN17" s="20" t="str">
        <f t="shared" si="14"/>
        <v>B</v>
      </c>
      <c r="AO17" s="21">
        <f t="shared" si="15"/>
        <v>3</v>
      </c>
      <c r="AP17" s="20" t="str">
        <f t="shared" si="16"/>
        <v>D</v>
      </c>
      <c r="AQ17" s="21">
        <f t="shared" si="17"/>
        <v>1</v>
      </c>
      <c r="AR17" s="20" t="str">
        <f t="shared" si="18"/>
        <v>C</v>
      </c>
      <c r="AS17" s="21">
        <f t="shared" si="19"/>
        <v>2</v>
      </c>
      <c r="AT17" s="20" t="str">
        <f t="shared" si="20"/>
        <v>C</v>
      </c>
      <c r="AU17" s="21">
        <f t="shared" si="21"/>
        <v>2</v>
      </c>
      <c r="AV17" s="22">
        <f t="shared" si="22"/>
        <v>2.29</v>
      </c>
      <c r="AW17" s="22">
        <f t="shared" si="23"/>
        <v>17</v>
      </c>
      <c r="AX17" s="22">
        <f t="shared" si="24"/>
        <v>2.29</v>
      </c>
      <c r="AY17" s="22" t="str">
        <f t="shared" si="25"/>
        <v>Trung b×nh</v>
      </c>
      <c r="AZ17" s="23">
        <f t="shared" si="26"/>
        <v>6.285714285714286</v>
      </c>
      <c r="BA17" s="24" t="str">
        <f t="shared" si="27"/>
        <v>TBK</v>
      </c>
    </row>
    <row r="18" spans="1:53" ht="19.5" customHeight="1">
      <c r="A18" s="17">
        <v>13</v>
      </c>
      <c r="B18" s="34" t="s">
        <v>156</v>
      </c>
      <c r="C18" s="35" t="s">
        <v>155</v>
      </c>
      <c r="D18" s="76">
        <v>35779</v>
      </c>
      <c r="E18" s="92">
        <v>5.8</v>
      </c>
      <c r="F18" s="93">
        <v>9</v>
      </c>
      <c r="G18" s="94">
        <v>5.5</v>
      </c>
      <c r="H18" s="18">
        <f t="shared" si="0"/>
        <v>5.9</v>
      </c>
      <c r="I18" s="92">
        <v>7.5</v>
      </c>
      <c r="J18" s="93">
        <v>8</v>
      </c>
      <c r="K18" s="94">
        <v>6</v>
      </c>
      <c r="L18" s="18">
        <f t="shared" si="1"/>
        <v>6.5</v>
      </c>
      <c r="M18" s="92">
        <v>7.5</v>
      </c>
      <c r="N18" s="93">
        <v>9</v>
      </c>
      <c r="O18" s="94">
        <v>7</v>
      </c>
      <c r="P18" s="18">
        <f t="shared" si="2"/>
        <v>7.3</v>
      </c>
      <c r="Q18" s="92">
        <v>6.5</v>
      </c>
      <c r="R18" s="93">
        <v>7</v>
      </c>
      <c r="S18" s="94">
        <v>6.5</v>
      </c>
      <c r="T18" s="18">
        <f t="shared" si="3"/>
        <v>6.6</v>
      </c>
      <c r="U18" s="92">
        <v>6.5</v>
      </c>
      <c r="V18" s="93">
        <v>9</v>
      </c>
      <c r="W18" s="94">
        <v>6</v>
      </c>
      <c r="X18" s="18">
        <f t="shared" si="4"/>
        <v>6.4</v>
      </c>
      <c r="Y18" s="92">
        <v>3.7</v>
      </c>
      <c r="Z18" s="93">
        <v>5</v>
      </c>
      <c r="AA18" s="94">
        <v>4</v>
      </c>
      <c r="AB18" s="18">
        <f t="shared" si="5"/>
        <v>4</v>
      </c>
      <c r="AC18" s="92">
        <v>5.5</v>
      </c>
      <c r="AD18" s="93">
        <v>7</v>
      </c>
      <c r="AE18" s="94">
        <v>1</v>
      </c>
      <c r="AF18" s="18">
        <f t="shared" si="6"/>
        <v>2.5</v>
      </c>
      <c r="AG18" s="19">
        <f t="shared" si="7"/>
        <v>5.46</v>
      </c>
      <c r="AH18" s="20" t="str">
        <f t="shared" si="8"/>
        <v>C</v>
      </c>
      <c r="AI18" s="21">
        <f t="shared" si="9"/>
        <v>2</v>
      </c>
      <c r="AJ18" s="20" t="str">
        <f t="shared" si="10"/>
        <v>C</v>
      </c>
      <c r="AK18" s="21">
        <f t="shared" si="11"/>
        <v>2</v>
      </c>
      <c r="AL18" s="20" t="str">
        <f t="shared" si="12"/>
        <v>B</v>
      </c>
      <c r="AM18" s="21">
        <f t="shared" si="13"/>
        <v>3</v>
      </c>
      <c r="AN18" s="20" t="str">
        <f t="shared" si="14"/>
        <v>C</v>
      </c>
      <c r="AO18" s="21">
        <f t="shared" si="15"/>
        <v>2</v>
      </c>
      <c r="AP18" s="20" t="str">
        <f t="shared" si="16"/>
        <v>C</v>
      </c>
      <c r="AQ18" s="21">
        <f t="shared" si="17"/>
        <v>2</v>
      </c>
      <c r="AR18" s="20" t="str">
        <f t="shared" si="18"/>
        <v>D</v>
      </c>
      <c r="AS18" s="21">
        <f t="shared" si="19"/>
        <v>1</v>
      </c>
      <c r="AT18" s="20" t="str">
        <f t="shared" si="20"/>
        <v>F</v>
      </c>
      <c r="AU18" s="21">
        <f t="shared" si="21"/>
        <v>0</v>
      </c>
      <c r="AV18" s="22">
        <f t="shared" si="22"/>
        <v>1.65</v>
      </c>
      <c r="AW18" s="22">
        <f t="shared" si="23"/>
        <v>15</v>
      </c>
      <c r="AX18" s="22">
        <f t="shared" si="24"/>
        <v>1.87</v>
      </c>
      <c r="AY18" s="22" t="str">
        <f t="shared" si="25"/>
        <v>Trung b×nh yÕu</v>
      </c>
      <c r="AZ18" s="23">
        <f t="shared" si="26"/>
        <v>5.142857142857143</v>
      </c>
      <c r="BA18" s="24" t="str">
        <f t="shared" si="27"/>
        <v>TB</v>
      </c>
    </row>
    <row r="19" spans="1:53" ht="19.5" customHeight="1">
      <c r="A19" s="25">
        <v>14</v>
      </c>
      <c r="B19" s="45" t="s">
        <v>157</v>
      </c>
      <c r="C19" s="35" t="s">
        <v>158</v>
      </c>
      <c r="D19" s="76">
        <v>35423</v>
      </c>
      <c r="E19" s="92">
        <v>6.5</v>
      </c>
      <c r="F19" s="93">
        <v>9</v>
      </c>
      <c r="G19" s="94">
        <v>5</v>
      </c>
      <c r="H19" s="18">
        <f t="shared" si="0"/>
        <v>5.7</v>
      </c>
      <c r="I19" s="92">
        <v>6</v>
      </c>
      <c r="J19" s="93">
        <v>6</v>
      </c>
      <c r="K19" s="94">
        <v>6</v>
      </c>
      <c r="L19" s="18">
        <f t="shared" si="1"/>
        <v>6</v>
      </c>
      <c r="M19" s="92">
        <v>6.5</v>
      </c>
      <c r="N19" s="93">
        <v>7</v>
      </c>
      <c r="O19" s="94">
        <v>7</v>
      </c>
      <c r="P19" s="18">
        <f t="shared" si="2"/>
        <v>6.9</v>
      </c>
      <c r="Q19" s="92">
        <v>7</v>
      </c>
      <c r="R19" s="93">
        <v>6</v>
      </c>
      <c r="S19" s="94">
        <v>9</v>
      </c>
      <c r="T19" s="18">
        <f t="shared" si="3"/>
        <v>8.3</v>
      </c>
      <c r="U19" s="92">
        <v>8</v>
      </c>
      <c r="V19" s="93">
        <v>7</v>
      </c>
      <c r="W19" s="94">
        <v>6</v>
      </c>
      <c r="X19" s="18">
        <f t="shared" si="4"/>
        <v>6.5</v>
      </c>
      <c r="Y19" s="92">
        <v>5.3</v>
      </c>
      <c r="Z19" s="93">
        <v>6</v>
      </c>
      <c r="AA19" s="94">
        <v>8</v>
      </c>
      <c r="AB19" s="18">
        <f t="shared" si="5"/>
        <v>7.3</v>
      </c>
      <c r="AC19" s="92">
        <v>5.5</v>
      </c>
      <c r="AD19" s="93">
        <v>5</v>
      </c>
      <c r="AE19" s="94">
        <v>7</v>
      </c>
      <c r="AF19" s="18">
        <f t="shared" si="6"/>
        <v>6.5</v>
      </c>
      <c r="AG19" s="19">
        <f t="shared" si="7"/>
        <v>6.76</v>
      </c>
      <c r="AH19" s="20" t="str">
        <f t="shared" si="8"/>
        <v>C</v>
      </c>
      <c r="AI19" s="21">
        <f t="shared" si="9"/>
        <v>2</v>
      </c>
      <c r="AJ19" s="20" t="str">
        <f t="shared" si="10"/>
        <v>C</v>
      </c>
      <c r="AK19" s="21">
        <f t="shared" si="11"/>
        <v>2</v>
      </c>
      <c r="AL19" s="20" t="str">
        <f t="shared" si="12"/>
        <v>C</v>
      </c>
      <c r="AM19" s="21">
        <f t="shared" si="13"/>
        <v>2</v>
      </c>
      <c r="AN19" s="20" t="str">
        <f t="shared" si="14"/>
        <v>B</v>
      </c>
      <c r="AO19" s="21">
        <f t="shared" si="15"/>
        <v>3</v>
      </c>
      <c r="AP19" s="20" t="str">
        <f t="shared" si="16"/>
        <v>C</v>
      </c>
      <c r="AQ19" s="21">
        <f t="shared" si="17"/>
        <v>2</v>
      </c>
      <c r="AR19" s="20" t="str">
        <f t="shared" si="18"/>
        <v>B</v>
      </c>
      <c r="AS19" s="21">
        <f t="shared" si="19"/>
        <v>3</v>
      </c>
      <c r="AT19" s="20" t="str">
        <f t="shared" si="20"/>
        <v>C</v>
      </c>
      <c r="AU19" s="21">
        <f t="shared" si="21"/>
        <v>2</v>
      </c>
      <c r="AV19" s="22">
        <f t="shared" si="22"/>
        <v>2.35</v>
      </c>
      <c r="AW19" s="22">
        <f t="shared" si="23"/>
        <v>17</v>
      </c>
      <c r="AX19" s="22">
        <f t="shared" si="24"/>
        <v>2.35</v>
      </c>
      <c r="AY19" s="22" t="str">
        <f t="shared" si="25"/>
        <v>Trung b×nh</v>
      </c>
      <c r="AZ19" s="23">
        <f t="shared" si="26"/>
        <v>6.857142857142857</v>
      </c>
      <c r="BA19" s="24" t="str">
        <f t="shared" si="27"/>
        <v>TBK</v>
      </c>
    </row>
    <row r="20" spans="1:53" ht="19.5" customHeight="1">
      <c r="A20" s="17">
        <v>15</v>
      </c>
      <c r="B20" s="38" t="s">
        <v>159</v>
      </c>
      <c r="C20" s="35" t="s">
        <v>160</v>
      </c>
      <c r="D20" s="76">
        <v>34526</v>
      </c>
      <c r="E20" s="92">
        <v>5.5</v>
      </c>
      <c r="F20" s="93">
        <v>10</v>
      </c>
      <c r="G20" s="94">
        <v>6</v>
      </c>
      <c r="H20" s="18">
        <f t="shared" si="0"/>
        <v>6.3</v>
      </c>
      <c r="I20" s="92">
        <v>8</v>
      </c>
      <c r="J20" s="93">
        <v>10</v>
      </c>
      <c r="K20" s="94">
        <v>9</v>
      </c>
      <c r="L20" s="18">
        <f t="shared" si="1"/>
        <v>8.9</v>
      </c>
      <c r="M20" s="92">
        <v>7.5</v>
      </c>
      <c r="N20" s="93">
        <v>9</v>
      </c>
      <c r="O20" s="94">
        <v>8</v>
      </c>
      <c r="P20" s="18">
        <f t="shared" si="2"/>
        <v>8</v>
      </c>
      <c r="Q20" s="92">
        <v>7</v>
      </c>
      <c r="R20" s="93">
        <v>6</v>
      </c>
      <c r="S20" s="94">
        <v>7.5</v>
      </c>
      <c r="T20" s="18">
        <f t="shared" si="3"/>
        <v>7.3</v>
      </c>
      <c r="U20" s="92">
        <v>7</v>
      </c>
      <c r="V20" s="93">
        <v>9</v>
      </c>
      <c r="W20" s="94">
        <v>2</v>
      </c>
      <c r="X20" s="18">
        <f t="shared" si="4"/>
        <v>3.7</v>
      </c>
      <c r="Y20" s="92">
        <v>8</v>
      </c>
      <c r="Z20" s="93">
        <v>9</v>
      </c>
      <c r="AA20" s="94">
        <v>6</v>
      </c>
      <c r="AB20" s="18">
        <f t="shared" si="5"/>
        <v>6.7</v>
      </c>
      <c r="AC20" s="92">
        <v>6.5</v>
      </c>
      <c r="AD20" s="93">
        <v>8</v>
      </c>
      <c r="AE20" s="94">
        <v>7</v>
      </c>
      <c r="AF20" s="18">
        <f t="shared" si="6"/>
        <v>7</v>
      </c>
      <c r="AG20" s="19">
        <f t="shared" si="7"/>
        <v>6.95</v>
      </c>
      <c r="AH20" s="20" t="str">
        <f t="shared" si="8"/>
        <v>C</v>
      </c>
      <c r="AI20" s="21">
        <f t="shared" si="9"/>
        <v>2</v>
      </c>
      <c r="AJ20" s="20" t="str">
        <f t="shared" si="10"/>
        <v>A</v>
      </c>
      <c r="AK20" s="21">
        <f t="shared" si="11"/>
        <v>4</v>
      </c>
      <c r="AL20" s="20" t="str">
        <f t="shared" si="12"/>
        <v>B</v>
      </c>
      <c r="AM20" s="21">
        <f t="shared" si="13"/>
        <v>3</v>
      </c>
      <c r="AN20" s="20" t="str">
        <f t="shared" si="14"/>
        <v>B</v>
      </c>
      <c r="AO20" s="21">
        <f t="shared" si="15"/>
        <v>3</v>
      </c>
      <c r="AP20" s="20" t="str">
        <f t="shared" si="16"/>
        <v>F</v>
      </c>
      <c r="AQ20" s="21">
        <f t="shared" si="17"/>
        <v>0</v>
      </c>
      <c r="AR20" s="20" t="str">
        <f t="shared" si="18"/>
        <v>C</v>
      </c>
      <c r="AS20" s="21">
        <f t="shared" si="19"/>
        <v>2</v>
      </c>
      <c r="AT20" s="20" t="str">
        <f t="shared" si="20"/>
        <v>B</v>
      </c>
      <c r="AU20" s="21">
        <f t="shared" si="21"/>
        <v>3</v>
      </c>
      <c r="AV20" s="22">
        <f t="shared" si="22"/>
        <v>2.47</v>
      </c>
      <c r="AW20" s="22">
        <f t="shared" si="23"/>
        <v>15</v>
      </c>
      <c r="AX20" s="22">
        <f t="shared" si="24"/>
        <v>2.8</v>
      </c>
      <c r="AY20" s="22" t="str">
        <f t="shared" si="25"/>
        <v>Kh¸</v>
      </c>
      <c r="AZ20" s="23">
        <f t="shared" si="26"/>
        <v>6.5</v>
      </c>
      <c r="BA20" s="24" t="str">
        <f t="shared" si="27"/>
        <v>TBK</v>
      </c>
    </row>
    <row r="21" spans="1:53" ht="19.5" customHeight="1">
      <c r="A21" s="17">
        <v>16</v>
      </c>
      <c r="B21" s="38" t="s">
        <v>161</v>
      </c>
      <c r="C21" s="35" t="s">
        <v>162</v>
      </c>
      <c r="D21" s="76">
        <v>35732</v>
      </c>
      <c r="E21" s="92">
        <v>5.5</v>
      </c>
      <c r="F21" s="93">
        <v>8</v>
      </c>
      <c r="G21" s="94">
        <v>7</v>
      </c>
      <c r="H21" s="18">
        <f t="shared" si="0"/>
        <v>6.8</v>
      </c>
      <c r="I21" s="92">
        <v>6</v>
      </c>
      <c r="J21" s="93">
        <v>6</v>
      </c>
      <c r="K21" s="94">
        <v>7</v>
      </c>
      <c r="L21" s="18">
        <f t="shared" si="1"/>
        <v>6.7</v>
      </c>
      <c r="M21" s="92">
        <v>6.5</v>
      </c>
      <c r="N21" s="93">
        <v>7</v>
      </c>
      <c r="O21" s="94">
        <v>6</v>
      </c>
      <c r="P21" s="18">
        <f t="shared" si="2"/>
        <v>6.2</v>
      </c>
      <c r="Q21" s="92">
        <v>7</v>
      </c>
      <c r="R21" s="93">
        <v>7</v>
      </c>
      <c r="S21" s="94">
        <v>6</v>
      </c>
      <c r="T21" s="18">
        <f t="shared" si="3"/>
        <v>6.3</v>
      </c>
      <c r="U21" s="92">
        <v>8</v>
      </c>
      <c r="V21" s="93">
        <v>8</v>
      </c>
      <c r="W21" s="94">
        <v>6</v>
      </c>
      <c r="X21" s="18">
        <f t="shared" si="4"/>
        <v>6.6</v>
      </c>
      <c r="Y21" s="92">
        <v>5.3</v>
      </c>
      <c r="Z21" s="93">
        <v>6</v>
      </c>
      <c r="AA21" s="94">
        <v>6.5</v>
      </c>
      <c r="AB21" s="18">
        <f t="shared" si="5"/>
        <v>6.2</v>
      </c>
      <c r="AC21" s="92">
        <v>4</v>
      </c>
      <c r="AD21" s="93">
        <v>5</v>
      </c>
      <c r="AE21" s="94">
        <v>5</v>
      </c>
      <c r="AF21" s="18">
        <f t="shared" si="6"/>
        <v>4.8</v>
      </c>
      <c r="AG21" s="19">
        <f t="shared" si="7"/>
        <v>6.25</v>
      </c>
      <c r="AH21" s="20" t="str">
        <f t="shared" si="8"/>
        <v>C</v>
      </c>
      <c r="AI21" s="21">
        <f t="shared" si="9"/>
        <v>2</v>
      </c>
      <c r="AJ21" s="20" t="str">
        <f t="shared" si="10"/>
        <v>C</v>
      </c>
      <c r="AK21" s="21">
        <f t="shared" si="11"/>
        <v>2</v>
      </c>
      <c r="AL21" s="20" t="str">
        <f t="shared" si="12"/>
        <v>C</v>
      </c>
      <c r="AM21" s="21">
        <f t="shared" si="13"/>
        <v>2</v>
      </c>
      <c r="AN21" s="20" t="str">
        <f t="shared" si="14"/>
        <v>C</v>
      </c>
      <c r="AO21" s="21">
        <f t="shared" si="15"/>
        <v>2</v>
      </c>
      <c r="AP21" s="20" t="str">
        <f t="shared" si="16"/>
        <v>C</v>
      </c>
      <c r="AQ21" s="21">
        <f t="shared" si="17"/>
        <v>2</v>
      </c>
      <c r="AR21" s="20" t="str">
        <f t="shared" si="18"/>
        <v>C</v>
      </c>
      <c r="AS21" s="21">
        <f t="shared" si="19"/>
        <v>2</v>
      </c>
      <c r="AT21" s="20" t="str">
        <f t="shared" si="20"/>
        <v>D</v>
      </c>
      <c r="AU21" s="21">
        <f t="shared" si="21"/>
        <v>1</v>
      </c>
      <c r="AV21" s="22">
        <f t="shared" si="22"/>
        <v>1.88</v>
      </c>
      <c r="AW21" s="22">
        <f t="shared" si="23"/>
        <v>17</v>
      </c>
      <c r="AX21" s="22">
        <f t="shared" si="24"/>
        <v>1.88</v>
      </c>
      <c r="AY21" s="22" t="str">
        <f t="shared" si="25"/>
        <v>Trung b×nh yÕu</v>
      </c>
      <c r="AZ21" s="23">
        <f t="shared" si="26"/>
        <v>6.214285714285714</v>
      </c>
      <c r="BA21" s="24" t="str">
        <f t="shared" si="27"/>
        <v>TBK</v>
      </c>
    </row>
    <row r="22" spans="1:53" ht="19.5" customHeight="1">
      <c r="A22" s="25">
        <v>17</v>
      </c>
      <c r="B22" s="38" t="s">
        <v>163</v>
      </c>
      <c r="C22" s="35" t="s">
        <v>164</v>
      </c>
      <c r="D22" s="76">
        <v>35693</v>
      </c>
      <c r="E22" s="95"/>
      <c r="F22" s="96"/>
      <c r="G22" s="97"/>
      <c r="H22" s="18">
        <f t="shared" si="0"/>
        <v>0</v>
      </c>
      <c r="I22" s="92">
        <v>5</v>
      </c>
      <c r="J22" s="93">
        <v>5</v>
      </c>
      <c r="K22" s="94">
        <v>0</v>
      </c>
      <c r="L22" s="18">
        <f t="shared" si="1"/>
        <v>1.5</v>
      </c>
      <c r="M22" s="92">
        <v>6</v>
      </c>
      <c r="N22" s="93">
        <v>6</v>
      </c>
      <c r="O22" s="94">
        <v>0</v>
      </c>
      <c r="P22" s="18">
        <f t="shared" si="2"/>
        <v>1.8</v>
      </c>
      <c r="Q22" s="92">
        <v>6.5</v>
      </c>
      <c r="R22" s="93">
        <v>4</v>
      </c>
      <c r="S22" s="94">
        <v>7</v>
      </c>
      <c r="T22" s="18">
        <f t="shared" si="3"/>
        <v>6.6</v>
      </c>
      <c r="U22" s="92">
        <v>7</v>
      </c>
      <c r="V22" s="93">
        <v>7</v>
      </c>
      <c r="W22" s="94">
        <v>3</v>
      </c>
      <c r="X22" s="18">
        <f t="shared" si="4"/>
        <v>4.2</v>
      </c>
      <c r="Y22" s="92">
        <v>3.3</v>
      </c>
      <c r="Z22" s="93">
        <v>4</v>
      </c>
      <c r="AA22" s="94">
        <v>5</v>
      </c>
      <c r="AB22" s="18">
        <f t="shared" si="5"/>
        <v>4.6</v>
      </c>
      <c r="AC22" s="92">
        <v>4.5</v>
      </c>
      <c r="AD22" s="93">
        <v>4</v>
      </c>
      <c r="AE22" s="94">
        <v>0</v>
      </c>
      <c r="AF22" s="18">
        <f t="shared" si="6"/>
        <v>1.3</v>
      </c>
      <c r="AG22" s="19">
        <f t="shared" si="7"/>
        <v>2.98</v>
      </c>
      <c r="AH22" s="20" t="str">
        <f t="shared" si="8"/>
        <v>F0</v>
      </c>
      <c r="AI22" s="21">
        <f t="shared" si="9"/>
        <v>0</v>
      </c>
      <c r="AJ22" s="20" t="str">
        <f t="shared" si="10"/>
        <v>F</v>
      </c>
      <c r="AK22" s="21">
        <f t="shared" si="11"/>
        <v>0</v>
      </c>
      <c r="AL22" s="20" t="str">
        <f t="shared" si="12"/>
        <v>F</v>
      </c>
      <c r="AM22" s="21">
        <f t="shared" si="13"/>
        <v>0</v>
      </c>
      <c r="AN22" s="20" t="str">
        <f t="shared" si="14"/>
        <v>C</v>
      </c>
      <c r="AO22" s="21">
        <f t="shared" si="15"/>
        <v>2</v>
      </c>
      <c r="AP22" s="20" t="str">
        <f t="shared" si="16"/>
        <v>D</v>
      </c>
      <c r="AQ22" s="21">
        <f t="shared" si="17"/>
        <v>1</v>
      </c>
      <c r="AR22" s="20" t="str">
        <f t="shared" si="18"/>
        <v>D</v>
      </c>
      <c r="AS22" s="21">
        <f t="shared" si="19"/>
        <v>1</v>
      </c>
      <c r="AT22" s="20" t="str">
        <f t="shared" si="20"/>
        <v>F</v>
      </c>
      <c r="AU22" s="21">
        <f t="shared" si="21"/>
        <v>0</v>
      </c>
      <c r="AV22" s="22">
        <f t="shared" si="22"/>
        <v>0.59</v>
      </c>
      <c r="AW22" s="22">
        <f t="shared" si="23"/>
        <v>8</v>
      </c>
      <c r="AX22" s="22">
        <f t="shared" si="24"/>
        <v>1.25</v>
      </c>
      <c r="AY22" s="22" t="str">
        <f t="shared" si="25"/>
        <v>Trung b×nh yÕu</v>
      </c>
      <c r="AZ22" s="23">
        <f t="shared" si="26"/>
        <v>2.142857142857143</v>
      </c>
      <c r="BA22" s="24" t="str">
        <f t="shared" si="27"/>
        <v>YK</v>
      </c>
    </row>
    <row r="23" spans="1:53" ht="19.5" customHeight="1">
      <c r="A23" s="17">
        <v>18</v>
      </c>
      <c r="B23" s="34" t="s">
        <v>165</v>
      </c>
      <c r="C23" s="35" t="s">
        <v>166</v>
      </c>
      <c r="D23" s="76">
        <v>35582</v>
      </c>
      <c r="E23" s="92">
        <v>5.3</v>
      </c>
      <c r="F23" s="93">
        <v>8</v>
      </c>
      <c r="G23" s="94">
        <v>7.5</v>
      </c>
      <c r="H23" s="18">
        <f t="shared" si="0"/>
        <v>7.1</v>
      </c>
      <c r="I23" s="92">
        <v>5</v>
      </c>
      <c r="J23" s="93">
        <v>6</v>
      </c>
      <c r="K23" s="94">
        <v>0</v>
      </c>
      <c r="L23" s="18">
        <f t="shared" si="1"/>
        <v>1.6</v>
      </c>
      <c r="M23" s="92">
        <v>6.5</v>
      </c>
      <c r="N23" s="93">
        <v>7</v>
      </c>
      <c r="O23" s="94">
        <v>0</v>
      </c>
      <c r="P23" s="18">
        <f t="shared" si="2"/>
        <v>2</v>
      </c>
      <c r="Q23" s="92">
        <v>7</v>
      </c>
      <c r="R23" s="93">
        <v>5</v>
      </c>
      <c r="S23" s="94">
        <v>5</v>
      </c>
      <c r="T23" s="18">
        <f t="shared" si="3"/>
        <v>5.4</v>
      </c>
      <c r="U23" s="92">
        <v>6.5</v>
      </c>
      <c r="V23" s="93">
        <v>7</v>
      </c>
      <c r="W23" s="94">
        <v>6</v>
      </c>
      <c r="X23" s="18">
        <f t="shared" si="4"/>
        <v>6.2</v>
      </c>
      <c r="Y23" s="92">
        <v>6</v>
      </c>
      <c r="Z23" s="93">
        <v>7</v>
      </c>
      <c r="AA23" s="94">
        <v>6.5</v>
      </c>
      <c r="AB23" s="18">
        <f t="shared" si="5"/>
        <v>6.5</v>
      </c>
      <c r="AC23" s="92">
        <v>3.5</v>
      </c>
      <c r="AD23" s="93">
        <v>5</v>
      </c>
      <c r="AE23" s="94">
        <v>6</v>
      </c>
      <c r="AF23" s="18">
        <f t="shared" si="6"/>
        <v>5.4</v>
      </c>
      <c r="AG23" s="19">
        <f t="shared" si="7"/>
        <v>4.88</v>
      </c>
      <c r="AH23" s="20" t="str">
        <f t="shared" si="8"/>
        <v>B</v>
      </c>
      <c r="AI23" s="21">
        <f t="shared" si="9"/>
        <v>3</v>
      </c>
      <c r="AJ23" s="20" t="str">
        <f t="shared" si="10"/>
        <v>F</v>
      </c>
      <c r="AK23" s="21">
        <f t="shared" si="11"/>
        <v>0</v>
      </c>
      <c r="AL23" s="20" t="str">
        <f t="shared" si="12"/>
        <v>F</v>
      </c>
      <c r="AM23" s="21">
        <f t="shared" si="13"/>
        <v>0</v>
      </c>
      <c r="AN23" s="20" t="str">
        <f t="shared" si="14"/>
        <v>D</v>
      </c>
      <c r="AO23" s="21">
        <f t="shared" si="15"/>
        <v>1</v>
      </c>
      <c r="AP23" s="20" t="str">
        <f t="shared" si="16"/>
        <v>C</v>
      </c>
      <c r="AQ23" s="21">
        <f t="shared" si="17"/>
        <v>2</v>
      </c>
      <c r="AR23" s="20" t="str">
        <f t="shared" si="18"/>
        <v>C</v>
      </c>
      <c r="AS23" s="21">
        <f t="shared" si="19"/>
        <v>2</v>
      </c>
      <c r="AT23" s="20" t="str">
        <f t="shared" si="20"/>
        <v>D</v>
      </c>
      <c r="AU23" s="21">
        <f t="shared" si="21"/>
        <v>1</v>
      </c>
      <c r="AV23" s="22">
        <f t="shared" si="22"/>
        <v>1.29</v>
      </c>
      <c r="AW23" s="22">
        <f t="shared" si="23"/>
        <v>12</v>
      </c>
      <c r="AX23" s="22">
        <f t="shared" si="24"/>
        <v>1.83</v>
      </c>
      <c r="AY23" s="22" t="str">
        <f t="shared" si="25"/>
        <v>Trung b×nh yÕu</v>
      </c>
      <c r="AZ23" s="23">
        <f t="shared" si="26"/>
        <v>4.428571428571429</v>
      </c>
      <c r="BA23" s="24" t="str">
        <f t="shared" si="27"/>
        <v>YK</v>
      </c>
    </row>
    <row r="24" spans="1:53" ht="19.5" customHeight="1">
      <c r="A24" s="17">
        <v>19</v>
      </c>
      <c r="B24" s="42" t="s">
        <v>167</v>
      </c>
      <c r="C24" s="43" t="s">
        <v>58</v>
      </c>
      <c r="D24" s="76">
        <v>34917</v>
      </c>
      <c r="E24" s="92">
        <v>6.3</v>
      </c>
      <c r="F24" s="93">
        <v>9</v>
      </c>
      <c r="G24" s="94">
        <v>7</v>
      </c>
      <c r="H24" s="18">
        <f t="shared" si="0"/>
        <v>7.1</v>
      </c>
      <c r="I24" s="92">
        <v>6.5</v>
      </c>
      <c r="J24" s="93">
        <v>7</v>
      </c>
      <c r="K24" s="94">
        <v>8</v>
      </c>
      <c r="L24" s="18">
        <f t="shared" si="1"/>
        <v>7.6</v>
      </c>
      <c r="M24" s="92">
        <v>6.5</v>
      </c>
      <c r="N24" s="93">
        <v>8</v>
      </c>
      <c r="O24" s="94">
        <v>8</v>
      </c>
      <c r="P24" s="18">
        <f t="shared" si="2"/>
        <v>7.7</v>
      </c>
      <c r="Q24" s="92">
        <v>7.5</v>
      </c>
      <c r="R24" s="93">
        <v>5</v>
      </c>
      <c r="S24" s="94">
        <v>7</v>
      </c>
      <c r="T24" s="18">
        <f t="shared" si="3"/>
        <v>6.9</v>
      </c>
      <c r="U24" s="92">
        <v>7</v>
      </c>
      <c r="V24" s="93">
        <v>8</v>
      </c>
      <c r="W24" s="94">
        <v>4</v>
      </c>
      <c r="X24" s="18">
        <f t="shared" si="4"/>
        <v>5</v>
      </c>
      <c r="Y24" s="92">
        <v>5.3</v>
      </c>
      <c r="Z24" s="93">
        <v>7</v>
      </c>
      <c r="AA24" s="94">
        <v>5.5</v>
      </c>
      <c r="AB24" s="18">
        <f t="shared" si="5"/>
        <v>5.6</v>
      </c>
      <c r="AC24" s="92">
        <v>5.5</v>
      </c>
      <c r="AD24" s="93">
        <v>7</v>
      </c>
      <c r="AE24" s="94">
        <v>3</v>
      </c>
      <c r="AF24" s="18">
        <f t="shared" si="6"/>
        <v>3.9</v>
      </c>
      <c r="AG24" s="19">
        <f t="shared" si="7"/>
        <v>6.26</v>
      </c>
      <c r="AH24" s="20" t="str">
        <f t="shared" si="8"/>
        <v>B</v>
      </c>
      <c r="AI24" s="21">
        <f t="shared" si="9"/>
        <v>3</v>
      </c>
      <c r="AJ24" s="20" t="str">
        <f t="shared" si="10"/>
        <v>B</v>
      </c>
      <c r="AK24" s="21">
        <f t="shared" si="11"/>
        <v>3</v>
      </c>
      <c r="AL24" s="20" t="str">
        <f t="shared" si="12"/>
        <v>B</v>
      </c>
      <c r="AM24" s="21">
        <f t="shared" si="13"/>
        <v>3</v>
      </c>
      <c r="AN24" s="20" t="str">
        <f t="shared" si="14"/>
        <v>C</v>
      </c>
      <c r="AO24" s="21">
        <f t="shared" si="15"/>
        <v>2</v>
      </c>
      <c r="AP24" s="20" t="str">
        <f t="shared" si="16"/>
        <v>D</v>
      </c>
      <c r="AQ24" s="21">
        <f t="shared" si="17"/>
        <v>1</v>
      </c>
      <c r="AR24" s="20" t="str">
        <f t="shared" si="18"/>
        <v>C</v>
      </c>
      <c r="AS24" s="21">
        <f t="shared" si="19"/>
        <v>2</v>
      </c>
      <c r="AT24" s="20" t="str">
        <f t="shared" si="20"/>
        <v>F</v>
      </c>
      <c r="AU24" s="21">
        <f t="shared" si="21"/>
        <v>0</v>
      </c>
      <c r="AV24" s="22">
        <f t="shared" si="22"/>
        <v>2.06</v>
      </c>
      <c r="AW24" s="22">
        <f t="shared" si="23"/>
        <v>15</v>
      </c>
      <c r="AX24" s="22">
        <f t="shared" si="24"/>
        <v>2.33</v>
      </c>
      <c r="AY24" s="22" t="str">
        <f t="shared" si="25"/>
        <v>Trung b×nh</v>
      </c>
      <c r="AZ24" s="23">
        <f t="shared" si="26"/>
        <v>6.071428571428571</v>
      </c>
      <c r="BA24" s="24" t="str">
        <f t="shared" si="27"/>
        <v>TBK</v>
      </c>
    </row>
    <row r="25" spans="1:53" ht="19.5" customHeight="1">
      <c r="A25" s="25">
        <v>20</v>
      </c>
      <c r="B25" s="34" t="s">
        <v>168</v>
      </c>
      <c r="C25" s="35" t="s">
        <v>58</v>
      </c>
      <c r="D25" s="76">
        <v>35504</v>
      </c>
      <c r="E25" s="92">
        <v>7.5</v>
      </c>
      <c r="F25" s="93">
        <v>9</v>
      </c>
      <c r="G25" s="94">
        <v>7.5</v>
      </c>
      <c r="H25" s="18">
        <f t="shared" si="0"/>
        <v>7.7</v>
      </c>
      <c r="I25" s="92">
        <v>8</v>
      </c>
      <c r="J25" s="93">
        <v>10</v>
      </c>
      <c r="K25" s="94">
        <v>7</v>
      </c>
      <c r="L25" s="18">
        <f t="shared" si="1"/>
        <v>7.5</v>
      </c>
      <c r="M25" s="92">
        <v>8.5</v>
      </c>
      <c r="N25" s="93">
        <v>10</v>
      </c>
      <c r="O25" s="94">
        <v>7</v>
      </c>
      <c r="P25" s="18">
        <f t="shared" si="2"/>
        <v>7.6</v>
      </c>
      <c r="Q25" s="92">
        <v>7</v>
      </c>
      <c r="R25" s="93">
        <v>7</v>
      </c>
      <c r="S25" s="94">
        <v>8.5</v>
      </c>
      <c r="T25" s="18">
        <f t="shared" si="3"/>
        <v>8.1</v>
      </c>
      <c r="U25" s="92">
        <v>7.5</v>
      </c>
      <c r="V25" s="93">
        <v>9</v>
      </c>
      <c r="W25" s="94">
        <v>6</v>
      </c>
      <c r="X25" s="18">
        <f t="shared" si="4"/>
        <v>6.6</v>
      </c>
      <c r="Y25" s="92">
        <v>7.3</v>
      </c>
      <c r="Z25" s="93">
        <v>9</v>
      </c>
      <c r="AA25" s="94">
        <v>9</v>
      </c>
      <c r="AB25" s="18">
        <f t="shared" si="5"/>
        <v>8.7</v>
      </c>
      <c r="AC25" s="92">
        <v>9.5</v>
      </c>
      <c r="AD25" s="93">
        <v>9</v>
      </c>
      <c r="AE25" s="94">
        <v>9</v>
      </c>
      <c r="AF25" s="18">
        <f t="shared" si="6"/>
        <v>9.1</v>
      </c>
      <c r="AG25" s="19">
        <f t="shared" si="7"/>
        <v>7.97</v>
      </c>
      <c r="AH25" s="20" t="str">
        <f t="shared" si="8"/>
        <v>B</v>
      </c>
      <c r="AI25" s="21">
        <f t="shared" si="9"/>
        <v>3</v>
      </c>
      <c r="AJ25" s="20" t="str">
        <f t="shared" si="10"/>
        <v>B</v>
      </c>
      <c r="AK25" s="21">
        <f t="shared" si="11"/>
        <v>3</v>
      </c>
      <c r="AL25" s="20" t="str">
        <f t="shared" si="12"/>
        <v>B</v>
      </c>
      <c r="AM25" s="21">
        <f t="shared" si="13"/>
        <v>3</v>
      </c>
      <c r="AN25" s="20" t="str">
        <f t="shared" si="14"/>
        <v>B</v>
      </c>
      <c r="AO25" s="21">
        <f t="shared" si="15"/>
        <v>3</v>
      </c>
      <c r="AP25" s="20" t="str">
        <f t="shared" si="16"/>
        <v>C</v>
      </c>
      <c r="AQ25" s="21">
        <f t="shared" si="17"/>
        <v>2</v>
      </c>
      <c r="AR25" s="20" t="str">
        <f t="shared" si="18"/>
        <v>A</v>
      </c>
      <c r="AS25" s="21">
        <f t="shared" si="19"/>
        <v>4</v>
      </c>
      <c r="AT25" s="20" t="str">
        <f t="shared" si="20"/>
        <v>A</v>
      </c>
      <c r="AU25" s="21">
        <f t="shared" si="21"/>
        <v>4</v>
      </c>
      <c r="AV25" s="22">
        <f t="shared" si="22"/>
        <v>3.24</v>
      </c>
      <c r="AW25" s="22">
        <f t="shared" si="23"/>
        <v>17</v>
      </c>
      <c r="AX25" s="22">
        <f t="shared" si="24"/>
        <v>3.24</v>
      </c>
      <c r="AY25" s="22" t="str">
        <f t="shared" si="25"/>
        <v>Giái</v>
      </c>
      <c r="AZ25" s="23">
        <f t="shared" si="26"/>
        <v>7.714285714285714</v>
      </c>
      <c r="BA25" s="24" t="str">
        <f t="shared" si="27"/>
        <v>Khá</v>
      </c>
    </row>
    <row r="26" spans="1:53" ht="19.5" customHeight="1">
      <c r="A26" s="17">
        <v>21</v>
      </c>
      <c r="B26" s="45" t="s">
        <v>169</v>
      </c>
      <c r="C26" s="35" t="s">
        <v>170</v>
      </c>
      <c r="D26" s="76">
        <v>35656</v>
      </c>
      <c r="E26" s="92">
        <v>6.5</v>
      </c>
      <c r="F26" s="93">
        <v>8</v>
      </c>
      <c r="G26" s="94">
        <v>8.5</v>
      </c>
      <c r="H26" s="18">
        <f t="shared" si="0"/>
        <v>8.1</v>
      </c>
      <c r="I26" s="92">
        <v>7.5</v>
      </c>
      <c r="J26" s="93">
        <v>8</v>
      </c>
      <c r="K26" s="94">
        <v>6</v>
      </c>
      <c r="L26" s="18">
        <f t="shared" si="1"/>
        <v>6.5</v>
      </c>
      <c r="M26" s="92">
        <v>7</v>
      </c>
      <c r="N26" s="93">
        <v>9</v>
      </c>
      <c r="O26" s="94">
        <v>7</v>
      </c>
      <c r="P26" s="18">
        <f t="shared" si="2"/>
        <v>7.2</v>
      </c>
      <c r="Q26" s="92">
        <v>7</v>
      </c>
      <c r="R26" s="93">
        <v>6</v>
      </c>
      <c r="S26" s="94">
        <v>6.5</v>
      </c>
      <c r="T26" s="18">
        <f t="shared" si="3"/>
        <v>6.6</v>
      </c>
      <c r="U26" s="92">
        <v>7.5</v>
      </c>
      <c r="V26" s="93">
        <v>8</v>
      </c>
      <c r="W26" s="94">
        <v>4</v>
      </c>
      <c r="X26" s="18">
        <f t="shared" si="4"/>
        <v>5.1</v>
      </c>
      <c r="Y26" s="92">
        <v>5</v>
      </c>
      <c r="Z26" s="93">
        <v>6</v>
      </c>
      <c r="AA26" s="94">
        <v>5.5</v>
      </c>
      <c r="AB26" s="18">
        <f t="shared" si="5"/>
        <v>5.5</v>
      </c>
      <c r="AC26" s="92">
        <v>5</v>
      </c>
      <c r="AD26" s="93">
        <v>7</v>
      </c>
      <c r="AE26" s="94">
        <v>7</v>
      </c>
      <c r="AF26" s="18">
        <f t="shared" si="6"/>
        <v>6.6</v>
      </c>
      <c r="AG26" s="19">
        <f t="shared" si="7"/>
        <v>6.39</v>
      </c>
      <c r="AH26" s="20" t="str">
        <f t="shared" si="8"/>
        <v>B</v>
      </c>
      <c r="AI26" s="21">
        <f t="shared" si="9"/>
        <v>3</v>
      </c>
      <c r="AJ26" s="20" t="str">
        <f t="shared" si="10"/>
        <v>C</v>
      </c>
      <c r="AK26" s="21">
        <f t="shared" si="11"/>
        <v>2</v>
      </c>
      <c r="AL26" s="20" t="str">
        <f t="shared" si="12"/>
        <v>B</v>
      </c>
      <c r="AM26" s="21">
        <f t="shared" si="13"/>
        <v>3</v>
      </c>
      <c r="AN26" s="20" t="str">
        <f t="shared" si="14"/>
        <v>C</v>
      </c>
      <c r="AO26" s="21">
        <f t="shared" si="15"/>
        <v>2</v>
      </c>
      <c r="AP26" s="20" t="str">
        <f t="shared" si="16"/>
        <v>D</v>
      </c>
      <c r="AQ26" s="21">
        <f t="shared" si="17"/>
        <v>1</v>
      </c>
      <c r="AR26" s="20" t="str">
        <f t="shared" si="18"/>
        <v>C</v>
      </c>
      <c r="AS26" s="21">
        <f t="shared" si="19"/>
        <v>2</v>
      </c>
      <c r="AT26" s="20" t="str">
        <f t="shared" si="20"/>
        <v>C</v>
      </c>
      <c r="AU26" s="21">
        <f t="shared" si="21"/>
        <v>2</v>
      </c>
      <c r="AV26" s="22">
        <f t="shared" si="22"/>
        <v>2.12</v>
      </c>
      <c r="AW26" s="22">
        <f t="shared" si="23"/>
        <v>17</v>
      </c>
      <c r="AX26" s="22">
        <f t="shared" si="24"/>
        <v>2.12</v>
      </c>
      <c r="AY26" s="22" t="str">
        <f t="shared" si="25"/>
        <v>Trung b×nh</v>
      </c>
      <c r="AZ26" s="23">
        <f t="shared" si="26"/>
        <v>6.357142857142857</v>
      </c>
      <c r="BA26" s="24" t="str">
        <f t="shared" si="27"/>
        <v>TBK</v>
      </c>
    </row>
    <row r="27" spans="1:53" ht="19.5" customHeight="1">
      <c r="A27" s="17">
        <v>22</v>
      </c>
      <c r="B27" s="40" t="s">
        <v>171</v>
      </c>
      <c r="C27" s="47" t="s">
        <v>19</v>
      </c>
      <c r="D27" s="75">
        <v>35761</v>
      </c>
      <c r="E27" s="92">
        <v>8.5</v>
      </c>
      <c r="F27" s="93">
        <v>10</v>
      </c>
      <c r="G27" s="94">
        <v>8</v>
      </c>
      <c r="H27" s="18">
        <f t="shared" si="0"/>
        <v>8.3</v>
      </c>
      <c r="I27" s="92">
        <v>8</v>
      </c>
      <c r="J27" s="93">
        <v>10</v>
      </c>
      <c r="K27" s="94">
        <v>8</v>
      </c>
      <c r="L27" s="18">
        <f t="shared" si="1"/>
        <v>8.2</v>
      </c>
      <c r="M27" s="92">
        <v>8</v>
      </c>
      <c r="N27" s="93">
        <v>9</v>
      </c>
      <c r="O27" s="94">
        <v>9</v>
      </c>
      <c r="P27" s="18">
        <f t="shared" si="2"/>
        <v>8.8</v>
      </c>
      <c r="Q27" s="92">
        <v>7.5</v>
      </c>
      <c r="R27" s="93">
        <v>8</v>
      </c>
      <c r="S27" s="94">
        <v>6</v>
      </c>
      <c r="T27" s="18">
        <f t="shared" si="3"/>
        <v>6.5</v>
      </c>
      <c r="U27" s="92">
        <v>8.5</v>
      </c>
      <c r="V27" s="93">
        <v>8</v>
      </c>
      <c r="W27" s="94">
        <v>6</v>
      </c>
      <c r="X27" s="18">
        <f t="shared" si="4"/>
        <v>6.7</v>
      </c>
      <c r="Y27" s="92">
        <v>7</v>
      </c>
      <c r="Z27" s="93">
        <v>8</v>
      </c>
      <c r="AA27" s="94">
        <v>6.5</v>
      </c>
      <c r="AB27" s="18">
        <f t="shared" si="5"/>
        <v>6.8</v>
      </c>
      <c r="AC27" s="92">
        <v>7</v>
      </c>
      <c r="AD27" s="93">
        <v>8</v>
      </c>
      <c r="AE27" s="94">
        <v>9</v>
      </c>
      <c r="AF27" s="18">
        <f t="shared" si="6"/>
        <v>8.5</v>
      </c>
      <c r="AG27" s="19">
        <f t="shared" si="7"/>
        <v>7.61</v>
      </c>
      <c r="AH27" s="20" t="str">
        <f t="shared" si="8"/>
        <v>B</v>
      </c>
      <c r="AI27" s="21">
        <f t="shared" si="9"/>
        <v>3</v>
      </c>
      <c r="AJ27" s="20" t="str">
        <f t="shared" si="10"/>
        <v>B</v>
      </c>
      <c r="AK27" s="21">
        <f t="shared" si="11"/>
        <v>3</v>
      </c>
      <c r="AL27" s="20" t="str">
        <f t="shared" si="12"/>
        <v>A</v>
      </c>
      <c r="AM27" s="21">
        <f t="shared" si="13"/>
        <v>4</v>
      </c>
      <c r="AN27" s="20" t="str">
        <f t="shared" si="14"/>
        <v>C</v>
      </c>
      <c r="AO27" s="21">
        <f t="shared" si="15"/>
        <v>2</v>
      </c>
      <c r="AP27" s="20" t="str">
        <f t="shared" si="16"/>
        <v>C</v>
      </c>
      <c r="AQ27" s="21">
        <f t="shared" si="17"/>
        <v>2</v>
      </c>
      <c r="AR27" s="20" t="str">
        <f t="shared" si="18"/>
        <v>C</v>
      </c>
      <c r="AS27" s="21">
        <f t="shared" si="19"/>
        <v>2</v>
      </c>
      <c r="AT27" s="20" t="str">
        <f t="shared" si="20"/>
        <v>A</v>
      </c>
      <c r="AU27" s="21">
        <f t="shared" si="21"/>
        <v>4</v>
      </c>
      <c r="AV27" s="22">
        <f t="shared" si="22"/>
        <v>2.76</v>
      </c>
      <c r="AW27" s="22">
        <f t="shared" si="23"/>
        <v>17</v>
      </c>
      <c r="AX27" s="22">
        <f t="shared" si="24"/>
        <v>2.76</v>
      </c>
      <c r="AY27" s="22" t="str">
        <f t="shared" si="25"/>
        <v>Kh¸</v>
      </c>
      <c r="AZ27" s="23">
        <f t="shared" si="26"/>
        <v>7.5</v>
      </c>
      <c r="BA27" s="24" t="str">
        <f t="shared" si="27"/>
        <v>Khá</v>
      </c>
    </row>
    <row r="28" spans="1:53" ht="19.5" customHeight="1">
      <c r="A28" s="25">
        <v>23</v>
      </c>
      <c r="B28" s="38" t="s">
        <v>172</v>
      </c>
      <c r="C28" s="35" t="s">
        <v>173</v>
      </c>
      <c r="D28" s="76">
        <v>35451</v>
      </c>
      <c r="E28" s="92">
        <v>5.5</v>
      </c>
      <c r="F28" s="93">
        <v>8</v>
      </c>
      <c r="G28" s="94">
        <v>6</v>
      </c>
      <c r="H28" s="18">
        <f t="shared" si="0"/>
        <v>6.1</v>
      </c>
      <c r="I28" s="92">
        <v>6</v>
      </c>
      <c r="J28" s="93">
        <v>5</v>
      </c>
      <c r="K28" s="94">
        <v>4</v>
      </c>
      <c r="L28" s="18">
        <f t="shared" si="1"/>
        <v>4.5</v>
      </c>
      <c r="M28" s="92">
        <v>6</v>
      </c>
      <c r="N28" s="93">
        <v>7</v>
      </c>
      <c r="O28" s="94">
        <v>6</v>
      </c>
      <c r="P28" s="18">
        <f t="shared" si="2"/>
        <v>6.1</v>
      </c>
      <c r="Q28" s="92">
        <v>7</v>
      </c>
      <c r="R28" s="93">
        <v>6</v>
      </c>
      <c r="S28" s="94">
        <v>6.5</v>
      </c>
      <c r="T28" s="18">
        <f t="shared" si="3"/>
        <v>6.6</v>
      </c>
      <c r="U28" s="92">
        <v>7</v>
      </c>
      <c r="V28" s="93">
        <v>8</v>
      </c>
      <c r="W28" s="94">
        <v>4</v>
      </c>
      <c r="X28" s="18">
        <f t="shared" si="4"/>
        <v>5</v>
      </c>
      <c r="Y28" s="92">
        <v>5</v>
      </c>
      <c r="Z28" s="93">
        <v>6</v>
      </c>
      <c r="AA28" s="94">
        <v>5</v>
      </c>
      <c r="AB28" s="18">
        <f t="shared" si="5"/>
        <v>5.1</v>
      </c>
      <c r="AC28" s="92">
        <v>4.5</v>
      </c>
      <c r="AD28" s="93">
        <v>6</v>
      </c>
      <c r="AE28" s="94">
        <v>5</v>
      </c>
      <c r="AF28" s="18">
        <f t="shared" si="6"/>
        <v>5</v>
      </c>
      <c r="AG28" s="19">
        <f t="shared" si="7"/>
        <v>5.38</v>
      </c>
      <c r="AH28" s="20" t="str">
        <f t="shared" si="8"/>
        <v>C</v>
      </c>
      <c r="AI28" s="21">
        <f t="shared" si="9"/>
        <v>2</v>
      </c>
      <c r="AJ28" s="20" t="str">
        <f t="shared" si="10"/>
        <v>D</v>
      </c>
      <c r="AK28" s="21">
        <f t="shared" si="11"/>
        <v>1</v>
      </c>
      <c r="AL28" s="20" t="str">
        <f t="shared" si="12"/>
        <v>C</v>
      </c>
      <c r="AM28" s="21">
        <f t="shared" si="13"/>
        <v>2</v>
      </c>
      <c r="AN28" s="20" t="str">
        <f t="shared" si="14"/>
        <v>C</v>
      </c>
      <c r="AO28" s="21">
        <f t="shared" si="15"/>
        <v>2</v>
      </c>
      <c r="AP28" s="20" t="str">
        <f t="shared" si="16"/>
        <v>D</v>
      </c>
      <c r="AQ28" s="21">
        <f t="shared" si="17"/>
        <v>1</v>
      </c>
      <c r="AR28" s="20" t="str">
        <f t="shared" si="18"/>
        <v>D</v>
      </c>
      <c r="AS28" s="21">
        <f t="shared" si="19"/>
        <v>1</v>
      </c>
      <c r="AT28" s="20" t="str">
        <f t="shared" si="20"/>
        <v>D</v>
      </c>
      <c r="AU28" s="21">
        <f t="shared" si="21"/>
        <v>1</v>
      </c>
      <c r="AV28" s="22">
        <f t="shared" si="22"/>
        <v>1.35</v>
      </c>
      <c r="AW28" s="22">
        <f t="shared" si="23"/>
        <v>17</v>
      </c>
      <c r="AX28" s="22">
        <f t="shared" si="24"/>
        <v>1.35</v>
      </c>
      <c r="AY28" s="22" t="str">
        <f t="shared" si="25"/>
        <v>Trung b×nh yÕu</v>
      </c>
      <c r="AZ28" s="23">
        <f t="shared" si="26"/>
        <v>5.214285714285714</v>
      </c>
      <c r="BA28" s="24" t="str">
        <f t="shared" si="27"/>
        <v>TB</v>
      </c>
    </row>
    <row r="29" spans="2:53" ht="15.75">
      <c r="B29" s="26" t="s">
        <v>20</v>
      </c>
      <c r="H29" s="27">
        <f>COUNTIF(H6:H28,"&lt;4.0")</f>
        <v>2</v>
      </c>
      <c r="L29" s="27">
        <f>COUNTIF(L6:L28,"&lt;4.0")</f>
        <v>3</v>
      </c>
      <c r="P29" s="27">
        <f>COUNTIF(P6:P28,"&lt;4.0")</f>
        <v>3</v>
      </c>
      <c r="T29" s="27">
        <f>COUNTIF(T6:T28,"&lt;4.0")</f>
        <v>1</v>
      </c>
      <c r="U29" s="27"/>
      <c r="V29" s="27"/>
      <c r="W29" s="27"/>
      <c r="X29" s="27">
        <f>COUNTIF(X6:X28,"&lt;4.0")</f>
        <v>3</v>
      </c>
      <c r="Y29" s="27"/>
      <c r="Z29" s="27"/>
      <c r="AA29" s="27"/>
      <c r="AB29" s="27">
        <f>COUNTIF(AB6:AB28,"&lt;4.0")</f>
        <v>1</v>
      </c>
      <c r="AC29" s="27"/>
      <c r="AD29" s="27"/>
      <c r="AE29" s="27"/>
      <c r="AF29" s="27">
        <f>COUNTIF(AF6:AF28,"&lt;4.0")</f>
        <v>6</v>
      </c>
      <c r="AW29" s="30">
        <f>SUMIF(AI29:AQ29,$BA$2,$AI$5:$AQ$5)</f>
        <v>11</v>
      </c>
      <c r="AX29" s="30">
        <f>ROUND((SUMPRODUCT($AI$5:$AQ$5,AI29:AQ29)/AW29),2)</f>
        <v>0</v>
      </c>
      <c r="AY29" s="30">
        <f>COUNTIF(AY6:AY28,"#DIV/0!")</f>
        <v>1</v>
      </c>
      <c r="BA29" s="28">
        <f>COUNTIF(BA6:BA28,"YK")</f>
        <v>3</v>
      </c>
    </row>
    <row r="30" spans="8:53" ht="15.75">
      <c r="H30" s="27">
        <f>COUNTIF(H6:H28,"&gt;=7")</f>
        <v>12</v>
      </c>
      <c r="I30" s="24"/>
      <c r="J30" s="24"/>
      <c r="K30" s="24"/>
      <c r="L30" s="27">
        <f>COUNTIF(L6:L28,"&gt;=7")</f>
        <v>9</v>
      </c>
      <c r="N30" s="24"/>
      <c r="O30" s="24"/>
      <c r="P30" s="27">
        <f>COUNTIF(P6:P28,"&gt;=7")</f>
        <v>13</v>
      </c>
      <c r="R30" s="24"/>
      <c r="S30" s="24"/>
      <c r="T30" s="27">
        <f>COUNTIF(T6:T28,"&gt;=7")</f>
        <v>8</v>
      </c>
      <c r="AW30" s="30">
        <f>SUMIF(AI30:AQ30,$BA$2,$AI$5:$AQ$5)</f>
        <v>11</v>
      </c>
      <c r="AX30" s="30">
        <f>ROUND((SUMPRODUCT($AI$5:$AQ$5,AI30:AQ30)/AW30),2)</f>
        <v>0</v>
      </c>
      <c r="AY30" s="30">
        <f>COUNTIF(AY6:AY28,"Trung b×nh yÕu")</f>
        <v>7</v>
      </c>
      <c r="BA30" s="28">
        <f>COUNTIF(BA6:BA28,"TB")</f>
        <v>4</v>
      </c>
    </row>
    <row r="31" spans="51:53" ht="15.75">
      <c r="AY31" s="30">
        <f>COUNTIF(AY6:AY28,"Trung b×nh")</f>
        <v>9</v>
      </c>
      <c r="BA31" s="28">
        <f>COUNTIF(BA6:BA28,"TBK")</f>
        <v>13</v>
      </c>
    </row>
  </sheetData>
  <sheetProtection password="ED39" sheet="1"/>
  <mergeCells count="27">
    <mergeCell ref="B3:C4"/>
    <mergeCell ref="A1:D1"/>
    <mergeCell ref="Q3:T3"/>
    <mergeCell ref="M3:P3"/>
    <mergeCell ref="A3:A4"/>
    <mergeCell ref="E1:AY1"/>
    <mergeCell ref="E2:AY2"/>
    <mergeCell ref="AR4:AS4"/>
    <mergeCell ref="AT4:AU4"/>
    <mergeCell ref="AW3:AW4"/>
    <mergeCell ref="AC3:AF3"/>
    <mergeCell ref="I3:L3"/>
    <mergeCell ref="AV3:AV4"/>
    <mergeCell ref="AL4:AM4"/>
    <mergeCell ref="AG3:AG4"/>
    <mergeCell ref="AP4:AQ4"/>
    <mergeCell ref="AJ4:AK4"/>
    <mergeCell ref="D3:D4"/>
    <mergeCell ref="U3:X3"/>
    <mergeCell ref="Y3:AB3"/>
    <mergeCell ref="E3:H3"/>
    <mergeCell ref="BB3:BC3"/>
    <mergeCell ref="AH3:AU3"/>
    <mergeCell ref="AH4:AI4"/>
    <mergeCell ref="AN4:AO4"/>
    <mergeCell ref="AX3:AX4"/>
    <mergeCell ref="AY3:AY4"/>
  </mergeCells>
  <conditionalFormatting sqref="AH6:AH28 AT6:AT28 AR6:AR28 AP6:AP28 AN6:AN28 AL6:AL28 AJ6:AJ28">
    <cfRule type="cellIs" priority="1" dxfId="2" operator="equal" stopIfTrue="1">
      <formula>"F0"</formula>
    </cfRule>
    <cfRule type="cellIs" priority="2" dxfId="0" operator="equal" stopIfTrue="1">
      <formula>"F"</formula>
    </cfRule>
  </conditionalFormatting>
  <conditionalFormatting sqref="I30:AH30 L31:L65536 P31:P65536 T31:AF65536 T29:AH29 H3 L3 P3 T3:U3 Y3 AC3 AF5:AF28 L5:L29 H5:H65536 T5:T28 X5:X28 AB5:AB28 P5:P29">
    <cfRule type="cellIs" priority="3" dxfId="0" operator="lessThan" stopIfTrue="1">
      <formula>4</formula>
    </cfRule>
    <cfRule type="cellIs" priority="4" dxfId="1" operator="between" stopIfTrue="1">
      <formula>5</formula>
      <formula>10</formula>
    </cfRule>
  </conditionalFormatting>
  <conditionalFormatting sqref="H4 L4 P4 T4 X4 AB4 AF4">
    <cfRule type="cellIs" priority="5" dxfId="0" operator="lessThan" stopIfTrue="1">
      <formula>5</formula>
    </cfRule>
    <cfRule type="cellIs" priority="6" dxfId="3" operator="between" stopIfTrue="1">
      <formula>5</formula>
      <formula>10</formula>
    </cfRule>
  </conditionalFormatting>
  <printOptions horizontalCentered="1"/>
  <pageMargins left="0.33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BO29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Q8" sqref="BQ8"/>
    </sheetView>
  </sheetViews>
  <sheetFormatPr defaultColWidth="8.8515625" defaultRowHeight="12.75"/>
  <cols>
    <col min="1" max="1" width="5.28125" style="24" customWidth="1"/>
    <col min="2" max="2" width="18.421875" style="24" customWidth="1"/>
    <col min="3" max="3" width="9.140625" style="24" customWidth="1"/>
    <col min="4" max="4" width="11.8515625" style="24" customWidth="1"/>
    <col min="5" max="5" width="3.57421875" style="24" hidden="1" customWidth="1"/>
    <col min="6" max="7" width="3.57421875" style="23" hidden="1" customWidth="1"/>
    <col min="8" max="8" width="3.57421875" style="27" hidden="1" customWidth="1"/>
    <col min="9" max="9" width="3.57421875" style="23" hidden="1" customWidth="1"/>
    <col min="10" max="10" width="4.28125" style="23" hidden="1" customWidth="1"/>
    <col min="11" max="11" width="3.57421875" style="23" hidden="1" customWidth="1"/>
    <col min="12" max="12" width="3.57421875" style="27" hidden="1" customWidth="1"/>
    <col min="13" max="13" width="3.57421875" style="24" hidden="1" customWidth="1"/>
    <col min="14" max="15" width="3.57421875" style="23" hidden="1" customWidth="1"/>
    <col min="16" max="16" width="3.57421875" style="27" hidden="1" customWidth="1"/>
    <col min="17" max="17" width="3.57421875" style="24" hidden="1" customWidth="1"/>
    <col min="18" max="18" width="4.140625" style="23" hidden="1" customWidth="1"/>
    <col min="19" max="19" width="3.57421875" style="23" hidden="1" customWidth="1"/>
    <col min="20" max="20" width="3.57421875" style="27" hidden="1" customWidth="1"/>
    <col min="21" max="23" width="3.57421875" style="24" hidden="1" customWidth="1"/>
    <col min="24" max="24" width="3.57421875" style="27" hidden="1" customWidth="1"/>
    <col min="25" max="25" width="3.57421875" style="24" hidden="1" customWidth="1"/>
    <col min="26" max="26" width="4.8515625" style="24" hidden="1" customWidth="1"/>
    <col min="27" max="27" width="3.57421875" style="24" hidden="1" customWidth="1"/>
    <col min="28" max="28" width="3.57421875" style="27" hidden="1" customWidth="1"/>
    <col min="29" max="31" width="3.57421875" style="24" hidden="1" customWidth="1"/>
    <col min="32" max="33" width="3.57421875" style="27" hidden="1" customWidth="1"/>
    <col min="34" max="34" width="4.57421875" style="27" hidden="1" customWidth="1"/>
    <col min="35" max="40" width="3.57421875" style="27" hidden="1" customWidth="1"/>
    <col min="41" max="41" width="5.57421875" style="28" hidden="1" customWidth="1"/>
    <col min="42" max="42" width="4.140625" style="29" customWidth="1"/>
    <col min="43" max="43" width="4.140625" style="30" customWidth="1"/>
    <col min="44" max="44" width="4.57421875" style="31" customWidth="1"/>
    <col min="45" max="45" width="4.57421875" style="30" customWidth="1"/>
    <col min="46" max="46" width="3.7109375" style="31" customWidth="1"/>
    <col min="47" max="47" width="3.8515625" style="30" customWidth="1"/>
    <col min="48" max="48" width="4.00390625" style="31" customWidth="1"/>
    <col min="49" max="49" width="4.28125" style="30" customWidth="1"/>
    <col min="50" max="50" width="4.57421875" style="31" customWidth="1"/>
    <col min="51" max="51" width="4.57421875" style="30" customWidth="1"/>
    <col min="52" max="52" width="4.57421875" style="31" customWidth="1"/>
    <col min="53" max="53" width="4.57421875" style="30" customWidth="1"/>
    <col min="54" max="54" width="4.140625" style="31" customWidth="1"/>
    <col min="55" max="56" width="4.00390625" style="30" customWidth="1"/>
    <col min="57" max="57" width="4.7109375" style="30" customWidth="1"/>
    <col min="58" max="58" width="4.28125" style="30" customWidth="1"/>
    <col min="59" max="59" width="4.140625" style="30" customWidth="1"/>
    <col min="60" max="60" width="9.28125" style="30" customWidth="1"/>
    <col min="61" max="61" width="6.7109375" style="30" customWidth="1"/>
    <col min="62" max="62" width="8.57421875" style="30" customWidth="1"/>
    <col min="63" max="63" width="14.7109375" style="30" hidden="1" customWidth="1"/>
    <col min="64" max="65" width="11.421875" style="28" hidden="1" customWidth="1"/>
    <col min="66" max="67" width="5.140625" style="24" customWidth="1"/>
    <col min="68" max="16384" width="8.8515625" style="24" customWidth="1"/>
  </cols>
  <sheetData>
    <row r="1" spans="1:65" s="2" customFormat="1" ht="15.75">
      <c r="A1" s="148" t="s">
        <v>0</v>
      </c>
      <c r="B1" s="148"/>
      <c r="C1" s="148"/>
      <c r="D1" s="148"/>
      <c r="E1" s="154" t="s">
        <v>202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"/>
      <c r="BM1" s="1"/>
    </row>
    <row r="2" spans="1:65" s="2" customFormat="1" ht="16.5" customHeight="1">
      <c r="A2" s="3"/>
      <c r="B2" s="3"/>
      <c r="C2" s="3"/>
      <c r="E2" s="155" t="s">
        <v>177</v>
      </c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"/>
      <c r="BM2" s="1" t="s">
        <v>1</v>
      </c>
    </row>
    <row r="3" spans="1:67" s="2" customFormat="1" ht="15" customHeight="1">
      <c r="A3" s="152" t="s">
        <v>2</v>
      </c>
      <c r="B3" s="144" t="s">
        <v>72</v>
      </c>
      <c r="C3" s="145"/>
      <c r="D3" s="152" t="s">
        <v>3</v>
      </c>
      <c r="E3" s="149" t="s">
        <v>209</v>
      </c>
      <c r="F3" s="150"/>
      <c r="G3" s="150"/>
      <c r="H3" s="151"/>
      <c r="I3" s="149" t="s">
        <v>210</v>
      </c>
      <c r="J3" s="150"/>
      <c r="K3" s="150"/>
      <c r="L3" s="151"/>
      <c r="M3" s="149" t="s">
        <v>211</v>
      </c>
      <c r="N3" s="150"/>
      <c r="O3" s="150"/>
      <c r="P3" s="151"/>
      <c r="Q3" s="149" t="s">
        <v>224</v>
      </c>
      <c r="R3" s="150"/>
      <c r="S3" s="150"/>
      <c r="T3" s="151"/>
      <c r="U3" s="149" t="s">
        <v>208</v>
      </c>
      <c r="V3" s="150"/>
      <c r="W3" s="150"/>
      <c r="X3" s="151"/>
      <c r="Y3" s="149" t="s">
        <v>212</v>
      </c>
      <c r="Z3" s="150"/>
      <c r="AA3" s="150"/>
      <c r="AB3" s="151"/>
      <c r="AC3" s="149" t="s">
        <v>213</v>
      </c>
      <c r="AD3" s="150"/>
      <c r="AE3" s="150"/>
      <c r="AF3" s="151"/>
      <c r="AG3" s="149" t="s">
        <v>175</v>
      </c>
      <c r="AH3" s="150"/>
      <c r="AI3" s="150"/>
      <c r="AJ3" s="151"/>
      <c r="AK3" s="149" t="s">
        <v>225</v>
      </c>
      <c r="AL3" s="150"/>
      <c r="AM3" s="150"/>
      <c r="AN3" s="151"/>
      <c r="AO3" s="162" t="s">
        <v>4</v>
      </c>
      <c r="AP3" s="168" t="s">
        <v>5</v>
      </c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0" t="s">
        <v>196</v>
      </c>
      <c r="BI3" s="158" t="s">
        <v>6</v>
      </c>
      <c r="BJ3" s="158" t="s">
        <v>7</v>
      </c>
      <c r="BK3" s="171" t="s">
        <v>8</v>
      </c>
      <c r="BL3" s="1"/>
      <c r="BM3" s="1"/>
      <c r="BN3" s="167"/>
      <c r="BO3" s="167"/>
    </row>
    <row r="4" spans="1:65" s="2" customFormat="1" ht="22.5" customHeight="1">
      <c r="A4" s="153"/>
      <c r="B4" s="146"/>
      <c r="C4" s="147"/>
      <c r="D4" s="153"/>
      <c r="E4" s="4" t="s">
        <v>9</v>
      </c>
      <c r="F4" s="5" t="s">
        <v>10</v>
      </c>
      <c r="G4" s="5" t="s">
        <v>11</v>
      </c>
      <c r="H4" s="4" t="s">
        <v>12</v>
      </c>
      <c r="I4" s="5" t="s">
        <v>9</v>
      </c>
      <c r="J4" s="5" t="s">
        <v>10</v>
      </c>
      <c r="K4" s="5" t="s">
        <v>11</v>
      </c>
      <c r="L4" s="4" t="s">
        <v>12</v>
      </c>
      <c r="M4" s="4" t="s">
        <v>9</v>
      </c>
      <c r="N4" s="5" t="s">
        <v>10</v>
      </c>
      <c r="O4" s="5" t="s">
        <v>11</v>
      </c>
      <c r="P4" s="4" t="s">
        <v>12</v>
      </c>
      <c r="Q4" s="4" t="s">
        <v>9</v>
      </c>
      <c r="R4" s="5" t="s">
        <v>10</v>
      </c>
      <c r="S4" s="5" t="s">
        <v>11</v>
      </c>
      <c r="T4" s="4" t="s">
        <v>12</v>
      </c>
      <c r="U4" s="4" t="s">
        <v>9</v>
      </c>
      <c r="V4" s="5" t="s">
        <v>10</v>
      </c>
      <c r="W4" s="5" t="s">
        <v>11</v>
      </c>
      <c r="X4" s="4" t="s">
        <v>12</v>
      </c>
      <c r="Y4" s="4" t="s">
        <v>9</v>
      </c>
      <c r="Z4" s="5" t="s">
        <v>10</v>
      </c>
      <c r="AA4" s="5" t="s">
        <v>11</v>
      </c>
      <c r="AB4" s="4" t="s">
        <v>12</v>
      </c>
      <c r="AC4" s="4" t="s">
        <v>9</v>
      </c>
      <c r="AD4" s="5" t="s">
        <v>10</v>
      </c>
      <c r="AE4" s="5" t="s">
        <v>11</v>
      </c>
      <c r="AF4" s="4" t="s">
        <v>12</v>
      </c>
      <c r="AG4" s="4" t="s">
        <v>9</v>
      </c>
      <c r="AH4" s="5" t="s">
        <v>10</v>
      </c>
      <c r="AI4" s="5" t="s">
        <v>11</v>
      </c>
      <c r="AJ4" s="4" t="s">
        <v>12</v>
      </c>
      <c r="AK4" s="4" t="s">
        <v>9</v>
      </c>
      <c r="AL4" s="5" t="s">
        <v>10</v>
      </c>
      <c r="AM4" s="5" t="s">
        <v>11</v>
      </c>
      <c r="AN4" s="4" t="s">
        <v>12</v>
      </c>
      <c r="AO4" s="163"/>
      <c r="AP4" s="156" t="s">
        <v>214</v>
      </c>
      <c r="AQ4" s="157"/>
      <c r="AR4" s="156" t="s">
        <v>210</v>
      </c>
      <c r="AS4" s="157"/>
      <c r="AT4" s="156" t="s">
        <v>211</v>
      </c>
      <c r="AU4" s="157"/>
      <c r="AV4" s="156" t="s">
        <v>224</v>
      </c>
      <c r="AW4" s="157"/>
      <c r="AX4" s="156" t="s">
        <v>208</v>
      </c>
      <c r="AY4" s="157"/>
      <c r="AZ4" s="156" t="s">
        <v>212</v>
      </c>
      <c r="BA4" s="157"/>
      <c r="BB4" s="156" t="s">
        <v>213</v>
      </c>
      <c r="BC4" s="157"/>
      <c r="BD4" s="173" t="s">
        <v>175</v>
      </c>
      <c r="BE4" s="174"/>
      <c r="BF4" s="173" t="s">
        <v>225</v>
      </c>
      <c r="BG4" s="174"/>
      <c r="BH4" s="161"/>
      <c r="BI4" s="159"/>
      <c r="BJ4" s="159"/>
      <c r="BK4" s="172"/>
      <c r="BL4" s="1"/>
      <c r="BM4" s="1"/>
    </row>
    <row r="5" spans="1:65" s="2" customFormat="1" ht="15.75">
      <c r="A5" s="6"/>
      <c r="B5" s="7"/>
      <c r="C5" s="8"/>
      <c r="D5" s="6"/>
      <c r="E5" s="9"/>
      <c r="F5" s="10"/>
      <c r="G5" s="10"/>
      <c r="H5" s="9">
        <v>2</v>
      </c>
      <c r="I5" s="10"/>
      <c r="J5" s="10"/>
      <c r="K5" s="10"/>
      <c r="L5" s="9">
        <v>3</v>
      </c>
      <c r="M5" s="9"/>
      <c r="N5" s="10"/>
      <c r="O5" s="10"/>
      <c r="P5" s="9">
        <v>2</v>
      </c>
      <c r="Q5" s="9"/>
      <c r="R5" s="10"/>
      <c r="S5" s="10"/>
      <c r="T5" s="9">
        <v>2</v>
      </c>
      <c r="U5" s="11"/>
      <c r="V5" s="11"/>
      <c r="W5" s="11"/>
      <c r="X5" s="9">
        <v>2</v>
      </c>
      <c r="Y5" s="11"/>
      <c r="Z5" s="11"/>
      <c r="AA5" s="11"/>
      <c r="AB5" s="9">
        <v>2</v>
      </c>
      <c r="AC5" s="9"/>
      <c r="AD5" s="9"/>
      <c r="AE5" s="9"/>
      <c r="AF5" s="9">
        <v>2</v>
      </c>
      <c r="AG5" s="9"/>
      <c r="AH5" s="9"/>
      <c r="AI5" s="9"/>
      <c r="AJ5" s="9">
        <v>2</v>
      </c>
      <c r="AK5" s="9"/>
      <c r="AL5" s="9"/>
      <c r="AM5" s="9"/>
      <c r="AN5" s="9">
        <v>2</v>
      </c>
      <c r="AO5" s="12"/>
      <c r="AP5" s="13"/>
      <c r="AQ5" s="14">
        <v>2</v>
      </c>
      <c r="AR5" s="15"/>
      <c r="AS5" s="14">
        <v>3</v>
      </c>
      <c r="AT5" s="15"/>
      <c r="AU5" s="14">
        <v>2</v>
      </c>
      <c r="AV5" s="15"/>
      <c r="AW5" s="14">
        <v>2</v>
      </c>
      <c r="AX5" s="15"/>
      <c r="AY5" s="14">
        <v>2</v>
      </c>
      <c r="AZ5" s="15"/>
      <c r="BA5" s="14">
        <v>2</v>
      </c>
      <c r="BB5" s="15"/>
      <c r="BC5" s="14">
        <v>2</v>
      </c>
      <c r="BD5" s="77"/>
      <c r="BE5" s="77">
        <v>2</v>
      </c>
      <c r="BF5" s="77"/>
      <c r="BG5" s="77">
        <v>2</v>
      </c>
      <c r="BH5" s="16"/>
      <c r="BI5" s="16"/>
      <c r="BJ5" s="16"/>
      <c r="BK5" s="16"/>
      <c r="BL5" s="1"/>
      <c r="BM5" s="1"/>
    </row>
    <row r="6" spans="1:65" ht="23.25" customHeight="1">
      <c r="A6" s="17">
        <v>1</v>
      </c>
      <c r="B6" s="78" t="s">
        <v>178</v>
      </c>
      <c r="C6" s="79" t="s">
        <v>179</v>
      </c>
      <c r="D6" s="80">
        <v>35629</v>
      </c>
      <c r="E6" s="92">
        <v>6.5</v>
      </c>
      <c r="F6" s="93">
        <v>8</v>
      </c>
      <c r="G6" s="94">
        <v>7.5</v>
      </c>
      <c r="H6" s="18">
        <f aca="true" t="shared" si="0" ref="H6:H16">ROUND((E6*0.2+F6*0.1+G6*0.7),1)</f>
        <v>7.4</v>
      </c>
      <c r="I6" s="92">
        <v>6.7</v>
      </c>
      <c r="J6" s="93">
        <v>8</v>
      </c>
      <c r="K6" s="94">
        <v>3</v>
      </c>
      <c r="L6" s="18">
        <f aca="true" t="shared" si="1" ref="L6:L16">ROUND((I6*0.2+J6*0.1+K6*0.7),1)</f>
        <v>4.2</v>
      </c>
      <c r="M6" s="92">
        <v>5.5</v>
      </c>
      <c r="N6" s="93">
        <v>6</v>
      </c>
      <c r="O6" s="94">
        <v>6</v>
      </c>
      <c r="P6" s="18">
        <f aca="true" t="shared" si="2" ref="P6:P16">ROUND((M6*0.2+N6*0.1+O6*0.7),1)</f>
        <v>5.9</v>
      </c>
      <c r="Q6" s="92">
        <v>6.5</v>
      </c>
      <c r="R6" s="93">
        <v>9</v>
      </c>
      <c r="S6" s="94">
        <v>7.5</v>
      </c>
      <c r="T6" s="18">
        <f aca="true" t="shared" si="3" ref="T6:T16">ROUND((Q6*0.2+R6*0.1+S6*0.7),1)</f>
        <v>7.5</v>
      </c>
      <c r="U6" s="92">
        <v>7.5</v>
      </c>
      <c r="V6" s="93">
        <v>8</v>
      </c>
      <c r="W6" s="94">
        <v>5</v>
      </c>
      <c r="X6" s="18">
        <f aca="true" t="shared" si="4" ref="X6:X16">ROUND((U6*0.2+V6*0.1+W6*0.7),1)</f>
        <v>5.8</v>
      </c>
      <c r="Y6" s="92">
        <v>6.5</v>
      </c>
      <c r="Z6" s="93">
        <v>8</v>
      </c>
      <c r="AA6" s="94">
        <v>8</v>
      </c>
      <c r="AB6" s="18">
        <f aca="true" t="shared" si="5" ref="AB6:AB16">ROUND((Y6*0.2+Z6*0.1+AA6*0.7),1)</f>
        <v>7.7</v>
      </c>
      <c r="AC6" s="92">
        <v>6</v>
      </c>
      <c r="AD6" s="93">
        <v>7</v>
      </c>
      <c r="AE6" s="94">
        <v>6.5</v>
      </c>
      <c r="AF6" s="18">
        <f aca="true" t="shared" si="6" ref="AF6:AF16">ROUND((AC6*0.2+AD6*0.1+AE6*0.7),1)</f>
        <v>6.5</v>
      </c>
      <c r="AG6" s="92">
        <v>6.5</v>
      </c>
      <c r="AH6" s="93">
        <v>8</v>
      </c>
      <c r="AI6" s="94">
        <v>5</v>
      </c>
      <c r="AJ6" s="18">
        <f aca="true" t="shared" si="7" ref="AJ6:AJ16">ROUND((AG6*0.2+AH6*0.1+AI6*0.7),1)</f>
        <v>5.6</v>
      </c>
      <c r="AK6" s="92">
        <v>5</v>
      </c>
      <c r="AL6" s="93">
        <v>7</v>
      </c>
      <c r="AM6" s="94">
        <v>5.5</v>
      </c>
      <c r="AN6" s="18">
        <f aca="true" t="shared" si="8" ref="AN6:AN16">ROUND((AK6*0.2+AL6*0.1+AM6*0.7),1)</f>
        <v>5.6</v>
      </c>
      <c r="AO6" s="19">
        <f aca="true" t="shared" si="9" ref="AO6:AO16">ROUND((SUMPRODUCT($E$5:$AN$5,E6:AN6)/SUM($E$5:$AN$5)),2)</f>
        <v>6.14</v>
      </c>
      <c r="AP6" s="20" t="str">
        <f aca="true" t="shared" si="10" ref="AP6:AP16">IF(AND(8.5&lt;=H6,H6&lt;=10),"A",IF(AND(7&lt;=H6,H6&lt;=8.4),"B",IF(AND(5.5&lt;=H6,H6&lt;=6.9),"C",IF(AND(4&lt;=H6,H6&lt;=5.4),"D",IF(H6=0,"F0","F")))))</f>
        <v>B</v>
      </c>
      <c r="AQ6" s="21">
        <f aca="true" t="shared" si="11" ref="AQ6:AQ16">IF(AND(8.5&lt;=H6,H6&lt;=10),4,IF(AND(7&lt;=H6,H6&lt;=8.4),3,IF(AND(5.5&lt;=H6,H6&lt;=6.9),2,IF(AND(4&lt;=H6,H6&lt;=5.4),1,0))))</f>
        <v>3</v>
      </c>
      <c r="AR6" s="20" t="str">
        <f aca="true" t="shared" si="12" ref="AR6:AR16">IF(AND(8.5&lt;=L6,L6&lt;=10),"A",IF(AND(7&lt;=L6,L6&lt;=8.4),"B",IF(AND(5.5&lt;=L6,L6&lt;=6.9),"C",IF(AND(4&lt;=L6,L6&lt;=5.4),"D",IF(L6=0,"F0","F")))))</f>
        <v>D</v>
      </c>
      <c r="AS6" s="21">
        <f aca="true" t="shared" si="13" ref="AS6:AS16">IF(AND(8.5&lt;=L6,L6&lt;=10),4,IF(AND(7&lt;=L6,L6&lt;=8.4),3,IF(AND(5.5&lt;=L6,L6&lt;=6.9),2,IF(AND(4&lt;=L6,L6&lt;=5.4),1,0))))</f>
        <v>1</v>
      </c>
      <c r="AT6" s="20" t="str">
        <f aca="true" t="shared" si="14" ref="AT6:AT16">IF(AND(8.5&lt;=P6,P6&lt;=10),"A",IF(AND(7&lt;=P6,P6&lt;=8.4),"B",IF(AND(5.5&lt;=P6,P6&lt;=6.9),"C",IF(AND(4&lt;=P6,P6&lt;=5.4),"D",IF(P6=0,"F0","F")))))</f>
        <v>C</v>
      </c>
      <c r="AU6" s="21">
        <f aca="true" t="shared" si="15" ref="AU6:AU16">IF(AND(8.5&lt;=P6,P6&lt;=10),4,IF(AND(7&lt;=P6,P6&lt;=8.4),3,IF(AND(5.5&lt;=P6,P6&lt;=6.9),2,IF(AND(4&lt;=P6,P6&lt;=5.4),1,0))))</f>
        <v>2</v>
      </c>
      <c r="AV6" s="20" t="str">
        <f aca="true" t="shared" si="16" ref="AV6:AV16">IF(AND(8.5&lt;=T6,T6&lt;=10),"A",IF(AND(7&lt;=T6,T6&lt;=8.4),"B",IF(AND(5.5&lt;=T6,T6&lt;=6.9),"C",IF(AND(4&lt;=T6,T6&lt;=5.4),"D",IF(T6=0,"F0","F")))))</f>
        <v>B</v>
      </c>
      <c r="AW6" s="21">
        <f aca="true" t="shared" si="17" ref="AW6:AW16">IF(AND(8.5&lt;=T6,T6&lt;=10),4,IF(AND(7&lt;=T6,T6&lt;=8.4),3,IF(AND(5.5&lt;=T6,T6&lt;=6.9),2,IF(AND(4&lt;=T6,T6&lt;=5.4),1,0))))</f>
        <v>3</v>
      </c>
      <c r="AX6" s="20" t="str">
        <f aca="true" t="shared" si="18" ref="AX6:AX16">IF(AND(8.5&lt;=X6,X6&lt;=10),"A",IF(AND(7&lt;=X6,X6&lt;=8.4),"B",IF(AND(5.5&lt;=X6,X6&lt;=6.9),"C",IF(AND(4&lt;=X6,X6&lt;=5.4),"D",IF(X6=0,"F0","F")))))</f>
        <v>C</v>
      </c>
      <c r="AY6" s="21">
        <f aca="true" t="shared" si="19" ref="AY6:AY16">IF(AND(8.5&lt;=X6,X6&lt;=10),4,IF(AND(7&lt;=X6,X6&lt;=8.4),3,IF(AND(5.5&lt;=X6,X6&lt;=6.9),2,IF(AND(4&lt;=X6,X6&lt;=5.4),1,0))))</f>
        <v>2</v>
      </c>
      <c r="AZ6" s="20" t="str">
        <f aca="true" t="shared" si="20" ref="AZ6:AZ16">IF(AND(8.5&lt;=AB6,AB6&lt;=10),"A",IF(AND(7&lt;=AB6,AB6&lt;=8.4),"B",IF(AND(5.5&lt;=AB6,AB6&lt;=6.9),"C",IF(AND(4&lt;=AB6,AB6&lt;=5.4),"D",IF(AB6=0,"F0","F")))))</f>
        <v>B</v>
      </c>
      <c r="BA6" s="21">
        <f aca="true" t="shared" si="21" ref="BA6:BA16">IF(AND(8.5&lt;=AB6,AB6&lt;=10),4,IF(AND(7&lt;=AB6,AB6&lt;=8.4),3,IF(AND(5.5&lt;=AB6,AB6&lt;=6.9),2,IF(AND(4&lt;=AB6,AB6&lt;=5.4),1,0))))</f>
        <v>3</v>
      </c>
      <c r="BB6" s="20" t="str">
        <f aca="true" t="shared" si="22" ref="BB6:BB16">IF(AND(8.5&lt;=AF6,AF6&lt;=10),"A",IF(AND(7&lt;=AF6,AF6&lt;=8.4),"B",IF(AND(5.5&lt;=AF6,AF6&lt;=6.9),"C",IF(AND(4&lt;=AF6,AF6&lt;=5.4),"D",IF(AF6=0,"F0","F")))))</f>
        <v>C</v>
      </c>
      <c r="BC6" s="21">
        <f aca="true" t="shared" si="23" ref="BC6:BC16">IF(AND(8.5&lt;=AF6,AF6&lt;=10),4,IF(AND(7&lt;=AF6,AF6&lt;=8.4),3,IF(AND(5.5&lt;=AF6,AF6&lt;=6.9),2,IF(AND(4&lt;=AF6,AF6&lt;=5.4),1,0))))</f>
        <v>2</v>
      </c>
      <c r="BD6" s="20" t="str">
        <f aca="true" t="shared" si="24" ref="BD6:BD16">IF(AND(8.5&lt;=AJ6,AJ6&lt;=10),"A",IF(AND(7&lt;=AJ6,AJ6&lt;=8.4),"B",IF(AND(5.5&lt;=AJ6,AJ6&lt;=6.9),"C",IF(AND(4&lt;=AJ6,AJ6&lt;=5.4),"D",IF(AJ6=0,"F0","F")))))</f>
        <v>C</v>
      </c>
      <c r="BE6" s="21">
        <f aca="true" t="shared" si="25" ref="BE6:BE16">IF(AND(8.5&lt;=AJ6,AJ6&lt;=10),4,IF(AND(7&lt;=AJ6,AJ6&lt;=8.4),3,IF(AND(5.5&lt;=AJ6,AJ6&lt;=6.9),2,IF(AND(4&lt;=AJ6,AJ6&lt;=5.4),1,0))))</f>
        <v>2</v>
      </c>
      <c r="BF6" s="20" t="str">
        <f aca="true" t="shared" si="26" ref="BF6:BF16">IF(AND(8.5&lt;=AN6,AN6&lt;=10),"A",IF(AND(7&lt;=AN6,AN6&lt;=8.4),"B",IF(AND(5.5&lt;=AN6,AN6&lt;=6.9),"C",IF(AND(4&lt;=AN6,AN6&lt;=5.4),"D",IF(AN6=0,"F0","F")))))</f>
        <v>C</v>
      </c>
      <c r="BG6" s="21">
        <f aca="true" t="shared" si="27" ref="BG6:BG16">IF(AND(8.5&lt;=AN6,AN6&lt;=10),4,IF(AND(7&lt;=AN6,AN6&lt;=8.4),3,IF(AND(5.5&lt;=AN6,AN6&lt;=6.9),2,IF(AND(4&lt;=AN6,AN6&lt;=5.4),1,0))))</f>
        <v>2</v>
      </c>
      <c r="BH6" s="22">
        <f aca="true" t="shared" si="28" ref="BH6:BH16">ROUND((SUMPRODUCT($AQ$5:$BG$5,AQ6:BG6)/SUM($AQ$5:$BG$5)),2)</f>
        <v>2.16</v>
      </c>
      <c r="BI6" s="22">
        <f aca="true" t="shared" si="29" ref="BI6:BI16">SUMIF(AQ6:BG6,$BM$2,$AQ$5:$BG$5)</f>
        <v>19</v>
      </c>
      <c r="BJ6" s="22">
        <f aca="true" t="shared" si="30" ref="BJ6:BJ16">ROUND((SUMPRODUCT($AQ$5:$BG$5,AQ6:BG6)/BI6),2)</f>
        <v>2.16</v>
      </c>
      <c r="BK6" s="22" t="str">
        <f aca="true" t="shared" si="31" ref="BK6:BK16">IF(AND(3.6&lt;=BJ6,BJ6&lt;=4),"XuÊt s¾c",IF(AND(3.2&lt;=BJ6,BJ6&lt;=3.59),"Giái",IF(AND(2.5&lt;=BJ6,BJ6&lt;=3.19),"Kh¸",IF(AND(2&lt;=BJ6,BJ6&lt;=2.49),"Trung b×nh",IF(AND(1&lt;=BJ6,BJ6&lt;=1.99),"Trung b×nh yÕu","KÐm")))))</f>
        <v>Trung b×nh</v>
      </c>
      <c r="BL6" s="23">
        <f aca="true" t="shared" si="32" ref="BL6:BL16">(G6+K6+O6+S6+W6+AA6+AE6)/7</f>
        <v>6.214285714285714</v>
      </c>
      <c r="BM6" s="24" t="str">
        <f aca="true" t="shared" si="33" ref="BM6:BM16">IF(AND(BL6&gt;=8,BL6&lt;=10),"Giỏi",IF(AND(BL6&gt;=7,BL6&lt;8),"Khá",IF(AND(BL6&gt;=6,BL6&lt;7),"TBK",IF(AND(BL6&gt;=5,BL6&lt;6),"TB","YK"))))</f>
        <v>TBK</v>
      </c>
    </row>
    <row r="7" spans="1:65" ht="23.25" customHeight="1">
      <c r="A7" s="25">
        <v>2</v>
      </c>
      <c r="B7" s="81" t="s">
        <v>180</v>
      </c>
      <c r="C7" s="82" t="s">
        <v>27</v>
      </c>
      <c r="D7" s="83">
        <v>35665</v>
      </c>
      <c r="E7" s="92">
        <v>8</v>
      </c>
      <c r="F7" s="93">
        <v>9</v>
      </c>
      <c r="G7" s="94">
        <v>7.5</v>
      </c>
      <c r="H7" s="18">
        <f t="shared" si="0"/>
        <v>7.8</v>
      </c>
      <c r="I7" s="92">
        <v>8.3</v>
      </c>
      <c r="J7" s="93">
        <v>10</v>
      </c>
      <c r="K7" s="94">
        <v>7.5</v>
      </c>
      <c r="L7" s="18">
        <f t="shared" si="1"/>
        <v>7.9</v>
      </c>
      <c r="M7" s="92">
        <v>6.5</v>
      </c>
      <c r="N7" s="93">
        <v>8</v>
      </c>
      <c r="O7" s="94">
        <v>7</v>
      </c>
      <c r="P7" s="18">
        <f t="shared" si="2"/>
        <v>7</v>
      </c>
      <c r="Q7" s="92">
        <v>6.5</v>
      </c>
      <c r="R7" s="93">
        <v>10</v>
      </c>
      <c r="S7" s="94">
        <v>8</v>
      </c>
      <c r="T7" s="18">
        <f t="shared" si="3"/>
        <v>7.9</v>
      </c>
      <c r="U7" s="92">
        <v>8.5</v>
      </c>
      <c r="V7" s="93">
        <v>9</v>
      </c>
      <c r="W7" s="94">
        <v>8</v>
      </c>
      <c r="X7" s="18">
        <f t="shared" si="4"/>
        <v>8.2</v>
      </c>
      <c r="Y7" s="92">
        <v>7</v>
      </c>
      <c r="Z7" s="93">
        <v>10</v>
      </c>
      <c r="AA7" s="94">
        <v>8</v>
      </c>
      <c r="AB7" s="18">
        <f t="shared" si="5"/>
        <v>8</v>
      </c>
      <c r="AC7" s="92">
        <v>6.5</v>
      </c>
      <c r="AD7" s="93">
        <v>7</v>
      </c>
      <c r="AE7" s="94">
        <v>7</v>
      </c>
      <c r="AF7" s="18">
        <f t="shared" si="6"/>
        <v>6.9</v>
      </c>
      <c r="AG7" s="92">
        <v>7.5</v>
      </c>
      <c r="AH7" s="93">
        <v>10</v>
      </c>
      <c r="AI7" s="94">
        <v>6</v>
      </c>
      <c r="AJ7" s="18">
        <f t="shared" si="7"/>
        <v>6.7</v>
      </c>
      <c r="AK7" s="92">
        <v>6.5</v>
      </c>
      <c r="AL7" s="93">
        <v>8</v>
      </c>
      <c r="AM7" s="94">
        <v>5.5</v>
      </c>
      <c r="AN7" s="18">
        <f t="shared" si="8"/>
        <v>6</v>
      </c>
      <c r="AO7" s="19">
        <f t="shared" si="9"/>
        <v>7.41</v>
      </c>
      <c r="AP7" s="20" t="str">
        <f t="shared" si="10"/>
        <v>B</v>
      </c>
      <c r="AQ7" s="21">
        <f t="shared" si="11"/>
        <v>3</v>
      </c>
      <c r="AR7" s="20" t="str">
        <f t="shared" si="12"/>
        <v>B</v>
      </c>
      <c r="AS7" s="21">
        <f t="shared" si="13"/>
        <v>3</v>
      </c>
      <c r="AT7" s="20" t="str">
        <f t="shared" si="14"/>
        <v>B</v>
      </c>
      <c r="AU7" s="21">
        <f t="shared" si="15"/>
        <v>3</v>
      </c>
      <c r="AV7" s="20" t="str">
        <f t="shared" si="16"/>
        <v>B</v>
      </c>
      <c r="AW7" s="21">
        <f t="shared" si="17"/>
        <v>3</v>
      </c>
      <c r="AX7" s="20" t="str">
        <f t="shared" si="18"/>
        <v>B</v>
      </c>
      <c r="AY7" s="21">
        <f t="shared" si="19"/>
        <v>3</v>
      </c>
      <c r="AZ7" s="20" t="str">
        <f t="shared" si="20"/>
        <v>B</v>
      </c>
      <c r="BA7" s="21">
        <f t="shared" si="21"/>
        <v>3</v>
      </c>
      <c r="BB7" s="20" t="str">
        <f t="shared" si="22"/>
        <v>C</v>
      </c>
      <c r="BC7" s="21">
        <f t="shared" si="23"/>
        <v>2</v>
      </c>
      <c r="BD7" s="20" t="str">
        <f t="shared" si="24"/>
        <v>C</v>
      </c>
      <c r="BE7" s="21">
        <f t="shared" si="25"/>
        <v>2</v>
      </c>
      <c r="BF7" s="20" t="str">
        <f t="shared" si="26"/>
        <v>C</v>
      </c>
      <c r="BG7" s="21">
        <f t="shared" si="27"/>
        <v>2</v>
      </c>
      <c r="BH7" s="22">
        <f t="shared" si="28"/>
        <v>2.68</v>
      </c>
      <c r="BI7" s="22">
        <f t="shared" si="29"/>
        <v>19</v>
      </c>
      <c r="BJ7" s="22">
        <f t="shared" si="30"/>
        <v>2.68</v>
      </c>
      <c r="BK7" s="22" t="str">
        <f t="shared" si="31"/>
        <v>Kh¸</v>
      </c>
      <c r="BL7" s="23">
        <f t="shared" si="32"/>
        <v>7.571428571428571</v>
      </c>
      <c r="BM7" s="24" t="str">
        <f t="shared" si="33"/>
        <v>Khá</v>
      </c>
    </row>
    <row r="8" spans="1:65" ht="23.25" customHeight="1">
      <c r="A8" s="17">
        <v>3</v>
      </c>
      <c r="B8" s="81" t="s">
        <v>181</v>
      </c>
      <c r="C8" s="82" t="s">
        <v>29</v>
      </c>
      <c r="D8" s="83">
        <v>35341</v>
      </c>
      <c r="E8" s="95"/>
      <c r="F8" s="96"/>
      <c r="G8" s="97"/>
      <c r="H8" s="18">
        <f t="shared" si="0"/>
        <v>0</v>
      </c>
      <c r="I8" s="95"/>
      <c r="J8" s="96"/>
      <c r="K8" s="97"/>
      <c r="L8" s="18">
        <f t="shared" si="1"/>
        <v>0</v>
      </c>
      <c r="M8" s="95"/>
      <c r="N8" s="96"/>
      <c r="O8" s="97"/>
      <c r="P8" s="18">
        <f t="shared" si="2"/>
        <v>0</v>
      </c>
      <c r="Q8" s="95"/>
      <c r="R8" s="96"/>
      <c r="S8" s="97"/>
      <c r="T8" s="18">
        <f t="shared" si="3"/>
        <v>0</v>
      </c>
      <c r="U8" s="95"/>
      <c r="V8" s="96"/>
      <c r="W8" s="97"/>
      <c r="X8" s="18">
        <f t="shared" si="4"/>
        <v>0</v>
      </c>
      <c r="Y8" s="95"/>
      <c r="Z8" s="96"/>
      <c r="AA8" s="97"/>
      <c r="AB8" s="18">
        <f t="shared" si="5"/>
        <v>0</v>
      </c>
      <c r="AC8" s="95"/>
      <c r="AD8" s="96"/>
      <c r="AE8" s="97"/>
      <c r="AF8" s="18">
        <f t="shared" si="6"/>
        <v>0</v>
      </c>
      <c r="AG8" s="95"/>
      <c r="AH8" s="96"/>
      <c r="AI8" s="97"/>
      <c r="AJ8" s="18">
        <f t="shared" si="7"/>
        <v>0</v>
      </c>
      <c r="AK8" s="95"/>
      <c r="AL8" s="96"/>
      <c r="AM8" s="97"/>
      <c r="AN8" s="18">
        <f t="shared" si="8"/>
        <v>0</v>
      </c>
      <c r="AO8" s="19">
        <f t="shared" si="9"/>
        <v>0</v>
      </c>
      <c r="AP8" s="20" t="str">
        <f t="shared" si="10"/>
        <v>F0</v>
      </c>
      <c r="AQ8" s="21">
        <f t="shared" si="11"/>
        <v>0</v>
      </c>
      <c r="AR8" s="20" t="str">
        <f t="shared" si="12"/>
        <v>F0</v>
      </c>
      <c r="AS8" s="21">
        <f t="shared" si="13"/>
        <v>0</v>
      </c>
      <c r="AT8" s="20" t="str">
        <f t="shared" si="14"/>
        <v>F0</v>
      </c>
      <c r="AU8" s="21">
        <f t="shared" si="15"/>
        <v>0</v>
      </c>
      <c r="AV8" s="20" t="str">
        <f t="shared" si="16"/>
        <v>F0</v>
      </c>
      <c r="AW8" s="21">
        <f t="shared" si="17"/>
        <v>0</v>
      </c>
      <c r="AX8" s="20" t="str">
        <f t="shared" si="18"/>
        <v>F0</v>
      </c>
      <c r="AY8" s="21">
        <f t="shared" si="19"/>
        <v>0</v>
      </c>
      <c r="AZ8" s="20" t="str">
        <f t="shared" si="20"/>
        <v>F0</v>
      </c>
      <c r="BA8" s="21">
        <f t="shared" si="21"/>
        <v>0</v>
      </c>
      <c r="BB8" s="20" t="str">
        <f t="shared" si="22"/>
        <v>F0</v>
      </c>
      <c r="BC8" s="21">
        <f t="shared" si="23"/>
        <v>0</v>
      </c>
      <c r="BD8" s="20" t="str">
        <f t="shared" si="24"/>
        <v>F0</v>
      </c>
      <c r="BE8" s="21">
        <f t="shared" si="25"/>
        <v>0</v>
      </c>
      <c r="BF8" s="20" t="str">
        <f t="shared" si="26"/>
        <v>F0</v>
      </c>
      <c r="BG8" s="21">
        <f t="shared" si="27"/>
        <v>0</v>
      </c>
      <c r="BH8" s="22">
        <f t="shared" si="28"/>
        <v>0</v>
      </c>
      <c r="BI8" s="22">
        <f t="shared" si="29"/>
        <v>0</v>
      </c>
      <c r="BJ8" s="22" t="e">
        <f t="shared" si="30"/>
        <v>#DIV/0!</v>
      </c>
      <c r="BK8" s="22" t="e">
        <f t="shared" si="31"/>
        <v>#DIV/0!</v>
      </c>
      <c r="BL8" s="23">
        <f t="shared" si="32"/>
        <v>0</v>
      </c>
      <c r="BM8" s="24" t="str">
        <f t="shared" si="33"/>
        <v>YK</v>
      </c>
    </row>
    <row r="9" spans="1:65" ht="23.25" customHeight="1">
      <c r="A9" s="17">
        <v>4</v>
      </c>
      <c r="B9" s="84" t="s">
        <v>28</v>
      </c>
      <c r="C9" s="79" t="s">
        <v>182</v>
      </c>
      <c r="D9" s="85">
        <v>35522</v>
      </c>
      <c r="E9" s="92">
        <v>8</v>
      </c>
      <c r="F9" s="93">
        <v>8</v>
      </c>
      <c r="G9" s="94">
        <v>7</v>
      </c>
      <c r="H9" s="18">
        <f t="shared" si="0"/>
        <v>7.3</v>
      </c>
      <c r="I9" s="92">
        <v>8</v>
      </c>
      <c r="J9" s="93">
        <v>10</v>
      </c>
      <c r="K9" s="94">
        <v>5</v>
      </c>
      <c r="L9" s="18">
        <f t="shared" si="1"/>
        <v>6.1</v>
      </c>
      <c r="M9" s="92">
        <v>6</v>
      </c>
      <c r="N9" s="93">
        <v>8</v>
      </c>
      <c r="O9" s="94">
        <v>6</v>
      </c>
      <c r="P9" s="18">
        <f t="shared" si="2"/>
        <v>6.2</v>
      </c>
      <c r="Q9" s="92">
        <v>7.5</v>
      </c>
      <c r="R9" s="93">
        <v>10</v>
      </c>
      <c r="S9" s="94">
        <v>7.5</v>
      </c>
      <c r="T9" s="18">
        <f t="shared" si="3"/>
        <v>7.8</v>
      </c>
      <c r="U9" s="92">
        <v>8</v>
      </c>
      <c r="V9" s="93">
        <v>8</v>
      </c>
      <c r="W9" s="94">
        <v>7</v>
      </c>
      <c r="X9" s="18">
        <f t="shared" si="4"/>
        <v>7.3</v>
      </c>
      <c r="Y9" s="92">
        <v>8</v>
      </c>
      <c r="Z9" s="93">
        <v>10</v>
      </c>
      <c r="AA9" s="94">
        <v>8</v>
      </c>
      <c r="AB9" s="18">
        <f t="shared" si="5"/>
        <v>8.2</v>
      </c>
      <c r="AC9" s="92">
        <v>7</v>
      </c>
      <c r="AD9" s="93">
        <v>8</v>
      </c>
      <c r="AE9" s="94">
        <v>7</v>
      </c>
      <c r="AF9" s="18">
        <f t="shared" si="6"/>
        <v>7.1</v>
      </c>
      <c r="AG9" s="92">
        <v>8</v>
      </c>
      <c r="AH9" s="93">
        <v>10</v>
      </c>
      <c r="AI9" s="94">
        <v>5</v>
      </c>
      <c r="AJ9" s="18">
        <f t="shared" si="7"/>
        <v>6.1</v>
      </c>
      <c r="AK9" s="92">
        <v>5</v>
      </c>
      <c r="AL9" s="93">
        <v>7</v>
      </c>
      <c r="AM9" s="94">
        <v>6</v>
      </c>
      <c r="AN9" s="18">
        <f t="shared" si="8"/>
        <v>5.9</v>
      </c>
      <c r="AO9" s="19">
        <f t="shared" si="9"/>
        <v>6.85</v>
      </c>
      <c r="AP9" s="20" t="str">
        <f t="shared" si="10"/>
        <v>B</v>
      </c>
      <c r="AQ9" s="21">
        <f t="shared" si="11"/>
        <v>3</v>
      </c>
      <c r="AR9" s="20" t="str">
        <f t="shared" si="12"/>
        <v>C</v>
      </c>
      <c r="AS9" s="21">
        <f t="shared" si="13"/>
        <v>2</v>
      </c>
      <c r="AT9" s="20" t="str">
        <f t="shared" si="14"/>
        <v>C</v>
      </c>
      <c r="AU9" s="21">
        <f t="shared" si="15"/>
        <v>2</v>
      </c>
      <c r="AV9" s="20" t="str">
        <f t="shared" si="16"/>
        <v>B</v>
      </c>
      <c r="AW9" s="21">
        <f t="shared" si="17"/>
        <v>3</v>
      </c>
      <c r="AX9" s="20" t="str">
        <f t="shared" si="18"/>
        <v>B</v>
      </c>
      <c r="AY9" s="21">
        <f t="shared" si="19"/>
        <v>3</v>
      </c>
      <c r="AZ9" s="20" t="str">
        <f t="shared" si="20"/>
        <v>B</v>
      </c>
      <c r="BA9" s="21">
        <f t="shared" si="21"/>
        <v>3</v>
      </c>
      <c r="BB9" s="20" t="str">
        <f t="shared" si="22"/>
        <v>B</v>
      </c>
      <c r="BC9" s="21">
        <f t="shared" si="23"/>
        <v>3</v>
      </c>
      <c r="BD9" s="20" t="str">
        <f t="shared" si="24"/>
        <v>C</v>
      </c>
      <c r="BE9" s="21">
        <f t="shared" si="25"/>
        <v>2</v>
      </c>
      <c r="BF9" s="20" t="str">
        <f t="shared" si="26"/>
        <v>C</v>
      </c>
      <c r="BG9" s="21">
        <f t="shared" si="27"/>
        <v>2</v>
      </c>
      <c r="BH9" s="22">
        <f t="shared" si="28"/>
        <v>2.53</v>
      </c>
      <c r="BI9" s="22">
        <f t="shared" si="29"/>
        <v>19</v>
      </c>
      <c r="BJ9" s="22">
        <f t="shared" si="30"/>
        <v>2.53</v>
      </c>
      <c r="BK9" s="22" t="str">
        <f t="shared" si="31"/>
        <v>Kh¸</v>
      </c>
      <c r="BL9" s="23">
        <f t="shared" si="32"/>
        <v>6.785714285714286</v>
      </c>
      <c r="BM9" s="24" t="str">
        <f t="shared" si="33"/>
        <v>TBK</v>
      </c>
    </row>
    <row r="10" spans="1:65" ht="23.25" customHeight="1">
      <c r="A10" s="25">
        <v>5</v>
      </c>
      <c r="B10" s="86" t="s">
        <v>183</v>
      </c>
      <c r="C10" s="79" t="s">
        <v>96</v>
      </c>
      <c r="D10" s="85">
        <v>35414</v>
      </c>
      <c r="E10" s="92">
        <v>8.5</v>
      </c>
      <c r="F10" s="93">
        <v>8</v>
      </c>
      <c r="G10" s="94">
        <v>8</v>
      </c>
      <c r="H10" s="18">
        <f t="shared" si="0"/>
        <v>8.1</v>
      </c>
      <c r="I10" s="92">
        <v>7.3</v>
      </c>
      <c r="J10" s="93">
        <v>7</v>
      </c>
      <c r="K10" s="94">
        <v>5.5</v>
      </c>
      <c r="L10" s="18">
        <f t="shared" si="1"/>
        <v>6</v>
      </c>
      <c r="M10" s="92">
        <v>6.5</v>
      </c>
      <c r="N10" s="93">
        <v>7</v>
      </c>
      <c r="O10" s="94">
        <v>6</v>
      </c>
      <c r="P10" s="18">
        <f t="shared" si="2"/>
        <v>6.2</v>
      </c>
      <c r="Q10" s="92">
        <v>8</v>
      </c>
      <c r="R10" s="93">
        <v>10</v>
      </c>
      <c r="S10" s="94">
        <v>7.5</v>
      </c>
      <c r="T10" s="18">
        <f t="shared" si="3"/>
        <v>7.9</v>
      </c>
      <c r="U10" s="92">
        <v>8</v>
      </c>
      <c r="V10" s="93">
        <v>8</v>
      </c>
      <c r="W10" s="94">
        <v>7</v>
      </c>
      <c r="X10" s="18">
        <f t="shared" si="4"/>
        <v>7.3</v>
      </c>
      <c r="Y10" s="92">
        <v>6</v>
      </c>
      <c r="Z10" s="93">
        <v>7</v>
      </c>
      <c r="AA10" s="94">
        <v>8</v>
      </c>
      <c r="AB10" s="18">
        <f t="shared" si="5"/>
        <v>7.5</v>
      </c>
      <c r="AC10" s="92">
        <v>8.5</v>
      </c>
      <c r="AD10" s="93">
        <v>9</v>
      </c>
      <c r="AE10" s="94">
        <v>7.5</v>
      </c>
      <c r="AF10" s="18">
        <f t="shared" si="6"/>
        <v>7.9</v>
      </c>
      <c r="AG10" s="92">
        <v>7</v>
      </c>
      <c r="AH10" s="93">
        <v>9</v>
      </c>
      <c r="AI10" s="94">
        <v>5</v>
      </c>
      <c r="AJ10" s="18">
        <f t="shared" si="7"/>
        <v>5.8</v>
      </c>
      <c r="AK10" s="92">
        <v>5</v>
      </c>
      <c r="AL10" s="93">
        <v>6</v>
      </c>
      <c r="AM10" s="94">
        <v>5</v>
      </c>
      <c r="AN10" s="18">
        <f t="shared" si="8"/>
        <v>5.1</v>
      </c>
      <c r="AO10" s="19">
        <f t="shared" si="9"/>
        <v>6.82</v>
      </c>
      <c r="AP10" s="20" t="str">
        <f t="shared" si="10"/>
        <v>B</v>
      </c>
      <c r="AQ10" s="21">
        <f t="shared" si="11"/>
        <v>3</v>
      </c>
      <c r="AR10" s="20" t="str">
        <f t="shared" si="12"/>
        <v>C</v>
      </c>
      <c r="AS10" s="21">
        <f t="shared" si="13"/>
        <v>2</v>
      </c>
      <c r="AT10" s="20" t="str">
        <f t="shared" si="14"/>
        <v>C</v>
      </c>
      <c r="AU10" s="21">
        <f t="shared" si="15"/>
        <v>2</v>
      </c>
      <c r="AV10" s="20" t="str">
        <f t="shared" si="16"/>
        <v>B</v>
      </c>
      <c r="AW10" s="21">
        <f t="shared" si="17"/>
        <v>3</v>
      </c>
      <c r="AX10" s="20" t="str">
        <f t="shared" si="18"/>
        <v>B</v>
      </c>
      <c r="AY10" s="21">
        <f t="shared" si="19"/>
        <v>3</v>
      </c>
      <c r="AZ10" s="20" t="str">
        <f t="shared" si="20"/>
        <v>B</v>
      </c>
      <c r="BA10" s="21">
        <f t="shared" si="21"/>
        <v>3</v>
      </c>
      <c r="BB10" s="20" t="str">
        <f t="shared" si="22"/>
        <v>B</v>
      </c>
      <c r="BC10" s="21">
        <f t="shared" si="23"/>
        <v>3</v>
      </c>
      <c r="BD10" s="20" t="str">
        <f t="shared" si="24"/>
        <v>C</v>
      </c>
      <c r="BE10" s="21">
        <f t="shared" si="25"/>
        <v>2</v>
      </c>
      <c r="BF10" s="20" t="str">
        <f t="shared" si="26"/>
        <v>D</v>
      </c>
      <c r="BG10" s="21">
        <f t="shared" si="27"/>
        <v>1</v>
      </c>
      <c r="BH10" s="22">
        <f t="shared" si="28"/>
        <v>2.42</v>
      </c>
      <c r="BI10" s="22">
        <f t="shared" si="29"/>
        <v>19</v>
      </c>
      <c r="BJ10" s="22">
        <f t="shared" si="30"/>
        <v>2.42</v>
      </c>
      <c r="BK10" s="22" t="str">
        <f t="shared" si="31"/>
        <v>Trung b×nh</v>
      </c>
      <c r="BL10" s="23">
        <f t="shared" si="32"/>
        <v>7.071428571428571</v>
      </c>
      <c r="BM10" s="24" t="str">
        <f t="shared" si="33"/>
        <v>Khá</v>
      </c>
    </row>
    <row r="11" spans="1:65" ht="23.25" customHeight="1">
      <c r="A11" s="17">
        <v>6</v>
      </c>
      <c r="B11" s="86" t="s">
        <v>184</v>
      </c>
      <c r="C11" s="79" t="s">
        <v>185</v>
      </c>
      <c r="D11" s="85">
        <v>35724</v>
      </c>
      <c r="E11" s="92">
        <v>6.5</v>
      </c>
      <c r="F11" s="93">
        <v>7</v>
      </c>
      <c r="G11" s="94">
        <v>7.5</v>
      </c>
      <c r="H11" s="18">
        <f t="shared" si="0"/>
        <v>7.3</v>
      </c>
      <c r="I11" s="92">
        <v>7.3</v>
      </c>
      <c r="J11" s="93">
        <v>8</v>
      </c>
      <c r="K11" s="94">
        <v>5</v>
      </c>
      <c r="L11" s="18">
        <f t="shared" si="1"/>
        <v>5.8</v>
      </c>
      <c r="M11" s="92">
        <v>6</v>
      </c>
      <c r="N11" s="93">
        <v>6</v>
      </c>
      <c r="O11" s="94">
        <v>6</v>
      </c>
      <c r="P11" s="18">
        <f t="shared" si="2"/>
        <v>6</v>
      </c>
      <c r="Q11" s="92">
        <v>6.5</v>
      </c>
      <c r="R11" s="93">
        <v>9</v>
      </c>
      <c r="S11" s="94">
        <v>7</v>
      </c>
      <c r="T11" s="18">
        <f t="shared" si="3"/>
        <v>7.1</v>
      </c>
      <c r="U11" s="92">
        <v>7.5</v>
      </c>
      <c r="V11" s="93">
        <v>8</v>
      </c>
      <c r="W11" s="94">
        <v>6</v>
      </c>
      <c r="X11" s="18">
        <f t="shared" si="4"/>
        <v>6.5</v>
      </c>
      <c r="Y11" s="92">
        <v>6</v>
      </c>
      <c r="Z11" s="93">
        <v>8</v>
      </c>
      <c r="AA11" s="94">
        <v>7.5</v>
      </c>
      <c r="AB11" s="18">
        <f t="shared" si="5"/>
        <v>7.3</v>
      </c>
      <c r="AC11" s="92">
        <v>7.5</v>
      </c>
      <c r="AD11" s="93">
        <v>7</v>
      </c>
      <c r="AE11" s="94">
        <v>6</v>
      </c>
      <c r="AF11" s="18">
        <f t="shared" si="6"/>
        <v>6.4</v>
      </c>
      <c r="AG11" s="92">
        <v>7</v>
      </c>
      <c r="AH11" s="93">
        <v>7</v>
      </c>
      <c r="AI11" s="94">
        <v>5</v>
      </c>
      <c r="AJ11" s="18">
        <f t="shared" si="7"/>
        <v>5.6</v>
      </c>
      <c r="AK11" s="92">
        <v>5</v>
      </c>
      <c r="AL11" s="93">
        <v>6</v>
      </c>
      <c r="AM11" s="94">
        <v>7.5</v>
      </c>
      <c r="AN11" s="18">
        <f t="shared" si="8"/>
        <v>6.9</v>
      </c>
      <c r="AO11" s="19">
        <f t="shared" si="9"/>
        <v>6.51</v>
      </c>
      <c r="AP11" s="20" t="str">
        <f t="shared" si="10"/>
        <v>B</v>
      </c>
      <c r="AQ11" s="21">
        <f t="shared" si="11"/>
        <v>3</v>
      </c>
      <c r="AR11" s="20" t="str">
        <f t="shared" si="12"/>
        <v>C</v>
      </c>
      <c r="AS11" s="21">
        <f t="shared" si="13"/>
        <v>2</v>
      </c>
      <c r="AT11" s="20" t="str">
        <f t="shared" si="14"/>
        <v>C</v>
      </c>
      <c r="AU11" s="21">
        <f t="shared" si="15"/>
        <v>2</v>
      </c>
      <c r="AV11" s="20" t="str">
        <f t="shared" si="16"/>
        <v>B</v>
      </c>
      <c r="AW11" s="21">
        <f t="shared" si="17"/>
        <v>3</v>
      </c>
      <c r="AX11" s="20" t="str">
        <f t="shared" si="18"/>
        <v>C</v>
      </c>
      <c r="AY11" s="21">
        <f t="shared" si="19"/>
        <v>2</v>
      </c>
      <c r="AZ11" s="20" t="str">
        <f t="shared" si="20"/>
        <v>B</v>
      </c>
      <c r="BA11" s="21">
        <f t="shared" si="21"/>
        <v>3</v>
      </c>
      <c r="BB11" s="20" t="str">
        <f t="shared" si="22"/>
        <v>C</v>
      </c>
      <c r="BC11" s="21">
        <f t="shared" si="23"/>
        <v>2</v>
      </c>
      <c r="BD11" s="20" t="str">
        <f t="shared" si="24"/>
        <v>C</v>
      </c>
      <c r="BE11" s="21">
        <f t="shared" si="25"/>
        <v>2</v>
      </c>
      <c r="BF11" s="20" t="str">
        <f t="shared" si="26"/>
        <v>C</v>
      </c>
      <c r="BG11" s="21">
        <f t="shared" si="27"/>
        <v>2</v>
      </c>
      <c r="BH11" s="22">
        <f t="shared" si="28"/>
        <v>2.32</v>
      </c>
      <c r="BI11" s="22">
        <f t="shared" si="29"/>
        <v>19</v>
      </c>
      <c r="BJ11" s="22">
        <f t="shared" si="30"/>
        <v>2.32</v>
      </c>
      <c r="BK11" s="22" t="str">
        <f t="shared" si="31"/>
        <v>Trung b×nh</v>
      </c>
      <c r="BL11" s="23">
        <f t="shared" si="32"/>
        <v>6.428571428571429</v>
      </c>
      <c r="BM11" s="24" t="str">
        <f t="shared" si="33"/>
        <v>TBK</v>
      </c>
    </row>
    <row r="12" spans="1:65" ht="23.25" customHeight="1">
      <c r="A12" s="17">
        <v>7</v>
      </c>
      <c r="B12" s="86" t="s">
        <v>187</v>
      </c>
      <c r="C12" s="79" t="s">
        <v>176</v>
      </c>
      <c r="D12" s="85">
        <v>35528</v>
      </c>
      <c r="E12" s="92">
        <v>8</v>
      </c>
      <c r="F12" s="93">
        <v>9</v>
      </c>
      <c r="G12" s="94">
        <v>8</v>
      </c>
      <c r="H12" s="18">
        <f t="shared" si="0"/>
        <v>8.1</v>
      </c>
      <c r="I12" s="92">
        <v>8.3</v>
      </c>
      <c r="J12" s="93">
        <v>10</v>
      </c>
      <c r="K12" s="94">
        <v>6.5</v>
      </c>
      <c r="L12" s="18">
        <f t="shared" si="1"/>
        <v>7.2</v>
      </c>
      <c r="M12" s="92">
        <v>9</v>
      </c>
      <c r="N12" s="93">
        <v>9</v>
      </c>
      <c r="O12" s="94">
        <v>6</v>
      </c>
      <c r="P12" s="18">
        <f t="shared" si="2"/>
        <v>6.9</v>
      </c>
      <c r="Q12" s="92">
        <v>7.5</v>
      </c>
      <c r="R12" s="93">
        <v>10</v>
      </c>
      <c r="S12" s="94">
        <v>8</v>
      </c>
      <c r="T12" s="18">
        <f t="shared" si="3"/>
        <v>8.1</v>
      </c>
      <c r="U12" s="92">
        <v>8.5</v>
      </c>
      <c r="V12" s="93">
        <v>8</v>
      </c>
      <c r="W12" s="94">
        <v>8</v>
      </c>
      <c r="X12" s="18">
        <f t="shared" si="4"/>
        <v>8.1</v>
      </c>
      <c r="Y12" s="92">
        <v>7</v>
      </c>
      <c r="Z12" s="93">
        <v>10</v>
      </c>
      <c r="AA12" s="94">
        <v>8</v>
      </c>
      <c r="AB12" s="18">
        <f t="shared" si="5"/>
        <v>8</v>
      </c>
      <c r="AC12" s="92">
        <v>8</v>
      </c>
      <c r="AD12" s="93">
        <v>7</v>
      </c>
      <c r="AE12" s="94">
        <v>8</v>
      </c>
      <c r="AF12" s="18">
        <f t="shared" si="6"/>
        <v>7.9</v>
      </c>
      <c r="AG12" s="92">
        <v>7</v>
      </c>
      <c r="AH12" s="93">
        <v>9</v>
      </c>
      <c r="AI12" s="94">
        <v>8</v>
      </c>
      <c r="AJ12" s="18">
        <f t="shared" si="7"/>
        <v>7.9</v>
      </c>
      <c r="AK12" s="92">
        <v>6</v>
      </c>
      <c r="AL12" s="93">
        <v>8</v>
      </c>
      <c r="AM12" s="94">
        <v>6</v>
      </c>
      <c r="AN12" s="18">
        <f t="shared" si="8"/>
        <v>6.2</v>
      </c>
      <c r="AO12" s="19">
        <f t="shared" si="9"/>
        <v>7.58</v>
      </c>
      <c r="AP12" s="20" t="str">
        <f t="shared" si="10"/>
        <v>B</v>
      </c>
      <c r="AQ12" s="21">
        <f t="shared" si="11"/>
        <v>3</v>
      </c>
      <c r="AR12" s="20" t="str">
        <f t="shared" si="12"/>
        <v>B</v>
      </c>
      <c r="AS12" s="21">
        <f t="shared" si="13"/>
        <v>3</v>
      </c>
      <c r="AT12" s="20" t="str">
        <f t="shared" si="14"/>
        <v>C</v>
      </c>
      <c r="AU12" s="21">
        <f t="shared" si="15"/>
        <v>2</v>
      </c>
      <c r="AV12" s="20" t="str">
        <f t="shared" si="16"/>
        <v>B</v>
      </c>
      <c r="AW12" s="21">
        <f t="shared" si="17"/>
        <v>3</v>
      </c>
      <c r="AX12" s="20" t="str">
        <f t="shared" si="18"/>
        <v>B</v>
      </c>
      <c r="AY12" s="21">
        <f t="shared" si="19"/>
        <v>3</v>
      </c>
      <c r="AZ12" s="20" t="str">
        <f t="shared" si="20"/>
        <v>B</v>
      </c>
      <c r="BA12" s="21">
        <f t="shared" si="21"/>
        <v>3</v>
      </c>
      <c r="BB12" s="20" t="str">
        <f t="shared" si="22"/>
        <v>B</v>
      </c>
      <c r="BC12" s="21">
        <f t="shared" si="23"/>
        <v>3</v>
      </c>
      <c r="BD12" s="20" t="str">
        <f t="shared" si="24"/>
        <v>B</v>
      </c>
      <c r="BE12" s="21">
        <f t="shared" si="25"/>
        <v>3</v>
      </c>
      <c r="BF12" s="20" t="str">
        <f t="shared" si="26"/>
        <v>C</v>
      </c>
      <c r="BG12" s="21">
        <f t="shared" si="27"/>
        <v>2</v>
      </c>
      <c r="BH12" s="22">
        <f t="shared" si="28"/>
        <v>2.79</v>
      </c>
      <c r="BI12" s="22">
        <f t="shared" si="29"/>
        <v>19</v>
      </c>
      <c r="BJ12" s="22">
        <f t="shared" si="30"/>
        <v>2.79</v>
      </c>
      <c r="BK12" s="22" t="str">
        <f t="shared" si="31"/>
        <v>Kh¸</v>
      </c>
      <c r="BL12" s="23">
        <f t="shared" si="32"/>
        <v>7.5</v>
      </c>
      <c r="BM12" s="24" t="str">
        <f t="shared" si="33"/>
        <v>Khá</v>
      </c>
    </row>
    <row r="13" spans="1:65" ht="23.25" customHeight="1">
      <c r="A13" s="25">
        <v>8</v>
      </c>
      <c r="B13" s="87" t="s">
        <v>188</v>
      </c>
      <c r="C13" s="79" t="s">
        <v>58</v>
      </c>
      <c r="D13" s="85">
        <v>35734</v>
      </c>
      <c r="E13" s="92">
        <v>8</v>
      </c>
      <c r="F13" s="93">
        <v>9</v>
      </c>
      <c r="G13" s="94">
        <v>8</v>
      </c>
      <c r="H13" s="18">
        <f t="shared" si="0"/>
        <v>8.1</v>
      </c>
      <c r="I13" s="92">
        <v>7.7</v>
      </c>
      <c r="J13" s="93">
        <v>9</v>
      </c>
      <c r="K13" s="94">
        <v>8</v>
      </c>
      <c r="L13" s="18">
        <f t="shared" si="1"/>
        <v>8</v>
      </c>
      <c r="M13" s="92">
        <v>8.5</v>
      </c>
      <c r="N13" s="93">
        <v>9</v>
      </c>
      <c r="O13" s="94">
        <v>7</v>
      </c>
      <c r="P13" s="18">
        <f t="shared" si="2"/>
        <v>7.5</v>
      </c>
      <c r="Q13" s="92">
        <v>7</v>
      </c>
      <c r="R13" s="93">
        <v>10</v>
      </c>
      <c r="S13" s="94">
        <v>8</v>
      </c>
      <c r="T13" s="18">
        <f t="shared" si="3"/>
        <v>8</v>
      </c>
      <c r="U13" s="92">
        <v>8.5</v>
      </c>
      <c r="V13" s="93">
        <v>9</v>
      </c>
      <c r="W13" s="94">
        <v>8</v>
      </c>
      <c r="X13" s="18">
        <f t="shared" si="4"/>
        <v>8.2</v>
      </c>
      <c r="Y13" s="92">
        <v>7.5</v>
      </c>
      <c r="Z13" s="93">
        <v>10</v>
      </c>
      <c r="AA13" s="94">
        <v>8.5</v>
      </c>
      <c r="AB13" s="18">
        <f t="shared" si="5"/>
        <v>8.5</v>
      </c>
      <c r="AC13" s="92">
        <v>8.5</v>
      </c>
      <c r="AD13" s="93">
        <v>9</v>
      </c>
      <c r="AE13" s="94">
        <v>8.5</v>
      </c>
      <c r="AF13" s="18">
        <f t="shared" si="6"/>
        <v>8.6</v>
      </c>
      <c r="AG13" s="92">
        <v>8</v>
      </c>
      <c r="AH13" s="93">
        <v>10</v>
      </c>
      <c r="AI13" s="94">
        <v>7</v>
      </c>
      <c r="AJ13" s="18">
        <f t="shared" si="7"/>
        <v>7.5</v>
      </c>
      <c r="AK13" s="92">
        <v>5.5</v>
      </c>
      <c r="AL13" s="93">
        <v>8</v>
      </c>
      <c r="AM13" s="94">
        <v>5.5</v>
      </c>
      <c r="AN13" s="18">
        <f t="shared" si="8"/>
        <v>5.8</v>
      </c>
      <c r="AO13" s="19">
        <f t="shared" si="9"/>
        <v>7.81</v>
      </c>
      <c r="AP13" s="20" t="str">
        <f t="shared" si="10"/>
        <v>B</v>
      </c>
      <c r="AQ13" s="21">
        <f t="shared" si="11"/>
        <v>3</v>
      </c>
      <c r="AR13" s="20" t="str">
        <f t="shared" si="12"/>
        <v>B</v>
      </c>
      <c r="AS13" s="21">
        <f t="shared" si="13"/>
        <v>3</v>
      </c>
      <c r="AT13" s="20" t="str">
        <f t="shared" si="14"/>
        <v>B</v>
      </c>
      <c r="AU13" s="21">
        <f t="shared" si="15"/>
        <v>3</v>
      </c>
      <c r="AV13" s="20" t="str">
        <f t="shared" si="16"/>
        <v>B</v>
      </c>
      <c r="AW13" s="21">
        <f t="shared" si="17"/>
        <v>3</v>
      </c>
      <c r="AX13" s="20" t="str">
        <f t="shared" si="18"/>
        <v>B</v>
      </c>
      <c r="AY13" s="21">
        <f t="shared" si="19"/>
        <v>3</v>
      </c>
      <c r="AZ13" s="20" t="str">
        <f t="shared" si="20"/>
        <v>A</v>
      </c>
      <c r="BA13" s="21">
        <f t="shared" si="21"/>
        <v>4</v>
      </c>
      <c r="BB13" s="20" t="str">
        <f t="shared" si="22"/>
        <v>A</v>
      </c>
      <c r="BC13" s="21">
        <f t="shared" si="23"/>
        <v>4</v>
      </c>
      <c r="BD13" s="20" t="str">
        <f t="shared" si="24"/>
        <v>B</v>
      </c>
      <c r="BE13" s="21">
        <f t="shared" si="25"/>
        <v>3</v>
      </c>
      <c r="BF13" s="20" t="str">
        <f t="shared" si="26"/>
        <v>C</v>
      </c>
      <c r="BG13" s="21">
        <f t="shared" si="27"/>
        <v>2</v>
      </c>
      <c r="BH13" s="22">
        <f t="shared" si="28"/>
        <v>3.11</v>
      </c>
      <c r="BI13" s="22">
        <f t="shared" si="29"/>
        <v>19</v>
      </c>
      <c r="BJ13" s="22">
        <f t="shared" si="30"/>
        <v>3.11</v>
      </c>
      <c r="BK13" s="22" t="str">
        <f t="shared" si="31"/>
        <v>Kh¸</v>
      </c>
      <c r="BL13" s="23">
        <f t="shared" si="32"/>
        <v>8</v>
      </c>
      <c r="BM13" s="24" t="str">
        <f t="shared" si="33"/>
        <v>Giỏi</v>
      </c>
    </row>
    <row r="14" spans="1:65" s="110" customFormat="1" ht="23.25" customHeight="1">
      <c r="A14" s="17">
        <v>9</v>
      </c>
      <c r="B14" s="121" t="s">
        <v>186</v>
      </c>
      <c r="C14" s="122" t="s">
        <v>47</v>
      </c>
      <c r="D14" s="123" t="s">
        <v>195</v>
      </c>
      <c r="E14" s="95"/>
      <c r="F14" s="96"/>
      <c r="G14" s="97"/>
      <c r="H14" s="104">
        <f t="shared" si="0"/>
        <v>0</v>
      </c>
      <c r="I14" s="95"/>
      <c r="J14" s="96"/>
      <c r="K14" s="97"/>
      <c r="L14" s="104">
        <f t="shared" si="1"/>
        <v>0</v>
      </c>
      <c r="M14" s="95"/>
      <c r="N14" s="96"/>
      <c r="O14" s="97"/>
      <c r="P14" s="104">
        <f t="shared" si="2"/>
        <v>0</v>
      </c>
      <c r="Q14" s="95"/>
      <c r="R14" s="96"/>
      <c r="S14" s="97"/>
      <c r="T14" s="104">
        <f t="shared" si="3"/>
        <v>0</v>
      </c>
      <c r="U14" s="95"/>
      <c r="V14" s="96"/>
      <c r="W14" s="97"/>
      <c r="X14" s="104">
        <f t="shared" si="4"/>
        <v>0</v>
      </c>
      <c r="Y14" s="95"/>
      <c r="Z14" s="96"/>
      <c r="AA14" s="97"/>
      <c r="AB14" s="104">
        <f t="shared" si="5"/>
        <v>0</v>
      </c>
      <c r="AC14" s="95"/>
      <c r="AD14" s="96"/>
      <c r="AE14" s="97"/>
      <c r="AF14" s="104">
        <f t="shared" si="6"/>
        <v>0</v>
      </c>
      <c r="AG14" s="95"/>
      <c r="AH14" s="96"/>
      <c r="AI14" s="97"/>
      <c r="AJ14" s="104">
        <f t="shared" si="7"/>
        <v>0</v>
      </c>
      <c r="AK14" s="95"/>
      <c r="AL14" s="96"/>
      <c r="AM14" s="97"/>
      <c r="AN14" s="104">
        <f t="shared" si="8"/>
        <v>0</v>
      </c>
      <c r="AO14" s="105">
        <f t="shared" si="9"/>
        <v>0</v>
      </c>
      <c r="AP14" s="106" t="str">
        <f t="shared" si="10"/>
        <v>F0</v>
      </c>
      <c r="AQ14" s="107">
        <f t="shared" si="11"/>
        <v>0</v>
      </c>
      <c r="AR14" s="106" t="str">
        <f t="shared" si="12"/>
        <v>F0</v>
      </c>
      <c r="AS14" s="107">
        <f t="shared" si="13"/>
        <v>0</v>
      </c>
      <c r="AT14" s="106" t="str">
        <f t="shared" si="14"/>
        <v>F0</v>
      </c>
      <c r="AU14" s="107">
        <f t="shared" si="15"/>
        <v>0</v>
      </c>
      <c r="AV14" s="106" t="str">
        <f t="shared" si="16"/>
        <v>F0</v>
      </c>
      <c r="AW14" s="107">
        <f t="shared" si="17"/>
        <v>0</v>
      </c>
      <c r="AX14" s="106" t="str">
        <f t="shared" si="18"/>
        <v>F0</v>
      </c>
      <c r="AY14" s="107">
        <f t="shared" si="19"/>
        <v>0</v>
      </c>
      <c r="AZ14" s="106" t="str">
        <f t="shared" si="20"/>
        <v>F0</v>
      </c>
      <c r="BA14" s="107">
        <f t="shared" si="21"/>
        <v>0</v>
      </c>
      <c r="BB14" s="106" t="str">
        <f t="shared" si="22"/>
        <v>F0</v>
      </c>
      <c r="BC14" s="107">
        <f t="shared" si="23"/>
        <v>0</v>
      </c>
      <c r="BD14" s="20" t="str">
        <f t="shared" si="24"/>
        <v>F0</v>
      </c>
      <c r="BE14" s="107">
        <f t="shared" si="25"/>
        <v>0</v>
      </c>
      <c r="BF14" s="106" t="str">
        <f t="shared" si="26"/>
        <v>F0</v>
      </c>
      <c r="BG14" s="107">
        <f t="shared" si="27"/>
        <v>0</v>
      </c>
      <c r="BH14" s="108">
        <f t="shared" si="28"/>
        <v>0</v>
      </c>
      <c r="BI14" s="108">
        <f t="shared" si="29"/>
        <v>0</v>
      </c>
      <c r="BJ14" s="108" t="e">
        <f t="shared" si="30"/>
        <v>#DIV/0!</v>
      </c>
      <c r="BK14" s="108" t="e">
        <f t="shared" si="31"/>
        <v>#DIV/0!</v>
      </c>
      <c r="BL14" s="109">
        <f t="shared" si="32"/>
        <v>0</v>
      </c>
      <c r="BM14" s="110" t="str">
        <f t="shared" si="33"/>
        <v>YK</v>
      </c>
    </row>
    <row r="15" spans="1:65" s="110" customFormat="1" ht="23.25" customHeight="1">
      <c r="A15" s="17">
        <v>10</v>
      </c>
      <c r="B15" s="124" t="s">
        <v>189</v>
      </c>
      <c r="C15" s="122" t="s">
        <v>19</v>
      </c>
      <c r="D15" s="123" t="s">
        <v>195</v>
      </c>
      <c r="E15" s="95"/>
      <c r="F15" s="96"/>
      <c r="G15" s="97"/>
      <c r="H15" s="104">
        <f t="shared" si="0"/>
        <v>0</v>
      </c>
      <c r="I15" s="95"/>
      <c r="J15" s="96"/>
      <c r="K15" s="97"/>
      <c r="L15" s="104">
        <f t="shared" si="1"/>
        <v>0</v>
      </c>
      <c r="M15" s="95"/>
      <c r="N15" s="96"/>
      <c r="O15" s="97"/>
      <c r="P15" s="104">
        <f t="shared" si="2"/>
        <v>0</v>
      </c>
      <c r="Q15" s="95"/>
      <c r="R15" s="96"/>
      <c r="S15" s="97"/>
      <c r="T15" s="104">
        <f t="shared" si="3"/>
        <v>0</v>
      </c>
      <c r="U15" s="95"/>
      <c r="V15" s="96"/>
      <c r="W15" s="97"/>
      <c r="X15" s="104">
        <f t="shared" si="4"/>
        <v>0</v>
      </c>
      <c r="Y15" s="95"/>
      <c r="Z15" s="96"/>
      <c r="AA15" s="97"/>
      <c r="AB15" s="104">
        <f t="shared" si="5"/>
        <v>0</v>
      </c>
      <c r="AC15" s="95"/>
      <c r="AD15" s="96"/>
      <c r="AE15" s="97"/>
      <c r="AF15" s="104">
        <f t="shared" si="6"/>
        <v>0</v>
      </c>
      <c r="AG15" s="95"/>
      <c r="AH15" s="96"/>
      <c r="AI15" s="97"/>
      <c r="AJ15" s="104">
        <f t="shared" si="7"/>
        <v>0</v>
      </c>
      <c r="AK15" s="95"/>
      <c r="AL15" s="96"/>
      <c r="AM15" s="97"/>
      <c r="AN15" s="104">
        <f t="shared" si="8"/>
        <v>0</v>
      </c>
      <c r="AO15" s="105">
        <f t="shared" si="9"/>
        <v>0</v>
      </c>
      <c r="AP15" s="106" t="str">
        <f t="shared" si="10"/>
        <v>F0</v>
      </c>
      <c r="AQ15" s="107">
        <f t="shared" si="11"/>
        <v>0</v>
      </c>
      <c r="AR15" s="106" t="str">
        <f t="shared" si="12"/>
        <v>F0</v>
      </c>
      <c r="AS15" s="107">
        <f t="shared" si="13"/>
        <v>0</v>
      </c>
      <c r="AT15" s="106" t="str">
        <f t="shared" si="14"/>
        <v>F0</v>
      </c>
      <c r="AU15" s="107">
        <f t="shared" si="15"/>
        <v>0</v>
      </c>
      <c r="AV15" s="106" t="str">
        <f t="shared" si="16"/>
        <v>F0</v>
      </c>
      <c r="AW15" s="107">
        <f t="shared" si="17"/>
        <v>0</v>
      </c>
      <c r="AX15" s="106" t="str">
        <f t="shared" si="18"/>
        <v>F0</v>
      </c>
      <c r="AY15" s="107">
        <f t="shared" si="19"/>
        <v>0</v>
      </c>
      <c r="AZ15" s="106" t="str">
        <f t="shared" si="20"/>
        <v>F0</v>
      </c>
      <c r="BA15" s="107">
        <f t="shared" si="21"/>
        <v>0</v>
      </c>
      <c r="BB15" s="106" t="str">
        <f t="shared" si="22"/>
        <v>F0</v>
      </c>
      <c r="BC15" s="107">
        <f t="shared" si="23"/>
        <v>0</v>
      </c>
      <c r="BD15" s="20" t="str">
        <f t="shared" si="24"/>
        <v>F0</v>
      </c>
      <c r="BE15" s="107">
        <f t="shared" si="25"/>
        <v>0</v>
      </c>
      <c r="BF15" s="106" t="str">
        <f t="shared" si="26"/>
        <v>F0</v>
      </c>
      <c r="BG15" s="107">
        <f t="shared" si="27"/>
        <v>0</v>
      </c>
      <c r="BH15" s="108">
        <f t="shared" si="28"/>
        <v>0</v>
      </c>
      <c r="BI15" s="108">
        <f t="shared" si="29"/>
        <v>0</v>
      </c>
      <c r="BJ15" s="108" t="e">
        <f t="shared" si="30"/>
        <v>#DIV/0!</v>
      </c>
      <c r="BK15" s="108" t="e">
        <f t="shared" si="31"/>
        <v>#DIV/0!</v>
      </c>
      <c r="BL15" s="109">
        <f t="shared" si="32"/>
        <v>0</v>
      </c>
      <c r="BM15" s="110" t="str">
        <f t="shared" si="33"/>
        <v>YK</v>
      </c>
    </row>
    <row r="16" spans="1:65" s="110" customFormat="1" ht="23.25" customHeight="1">
      <c r="A16" s="25">
        <v>11</v>
      </c>
      <c r="B16" s="125" t="s">
        <v>190</v>
      </c>
      <c r="C16" s="122" t="s">
        <v>173</v>
      </c>
      <c r="D16" s="123" t="s">
        <v>195</v>
      </c>
      <c r="E16" s="95"/>
      <c r="F16" s="96"/>
      <c r="G16" s="97"/>
      <c r="H16" s="104">
        <f t="shared" si="0"/>
        <v>0</v>
      </c>
      <c r="I16" s="95"/>
      <c r="J16" s="96"/>
      <c r="K16" s="97"/>
      <c r="L16" s="104">
        <f t="shared" si="1"/>
        <v>0</v>
      </c>
      <c r="M16" s="95"/>
      <c r="N16" s="96"/>
      <c r="O16" s="97"/>
      <c r="P16" s="104">
        <f t="shared" si="2"/>
        <v>0</v>
      </c>
      <c r="Q16" s="95"/>
      <c r="R16" s="96"/>
      <c r="S16" s="97"/>
      <c r="T16" s="104">
        <f t="shared" si="3"/>
        <v>0</v>
      </c>
      <c r="U16" s="95"/>
      <c r="V16" s="96"/>
      <c r="W16" s="97"/>
      <c r="X16" s="104">
        <f t="shared" si="4"/>
        <v>0</v>
      </c>
      <c r="Y16" s="95"/>
      <c r="Z16" s="96"/>
      <c r="AA16" s="97"/>
      <c r="AB16" s="104">
        <f t="shared" si="5"/>
        <v>0</v>
      </c>
      <c r="AC16" s="95"/>
      <c r="AD16" s="96"/>
      <c r="AE16" s="97"/>
      <c r="AF16" s="104">
        <f t="shared" si="6"/>
        <v>0</v>
      </c>
      <c r="AG16" s="95"/>
      <c r="AH16" s="96"/>
      <c r="AI16" s="97"/>
      <c r="AJ16" s="104">
        <f t="shared" si="7"/>
        <v>0</v>
      </c>
      <c r="AK16" s="95"/>
      <c r="AL16" s="96"/>
      <c r="AM16" s="97"/>
      <c r="AN16" s="104">
        <f t="shared" si="8"/>
        <v>0</v>
      </c>
      <c r="AO16" s="105">
        <f t="shared" si="9"/>
        <v>0</v>
      </c>
      <c r="AP16" s="106" t="str">
        <f t="shared" si="10"/>
        <v>F0</v>
      </c>
      <c r="AQ16" s="107">
        <f t="shared" si="11"/>
        <v>0</v>
      </c>
      <c r="AR16" s="106" t="str">
        <f t="shared" si="12"/>
        <v>F0</v>
      </c>
      <c r="AS16" s="107">
        <f t="shared" si="13"/>
        <v>0</v>
      </c>
      <c r="AT16" s="106" t="str">
        <f t="shared" si="14"/>
        <v>F0</v>
      </c>
      <c r="AU16" s="107">
        <f t="shared" si="15"/>
        <v>0</v>
      </c>
      <c r="AV16" s="106" t="str">
        <f t="shared" si="16"/>
        <v>F0</v>
      </c>
      <c r="AW16" s="107">
        <f t="shared" si="17"/>
        <v>0</v>
      </c>
      <c r="AX16" s="106" t="str">
        <f t="shared" si="18"/>
        <v>F0</v>
      </c>
      <c r="AY16" s="107">
        <f t="shared" si="19"/>
        <v>0</v>
      </c>
      <c r="AZ16" s="106" t="str">
        <f t="shared" si="20"/>
        <v>F0</v>
      </c>
      <c r="BA16" s="107">
        <f t="shared" si="21"/>
        <v>0</v>
      </c>
      <c r="BB16" s="106" t="str">
        <f t="shared" si="22"/>
        <v>F0</v>
      </c>
      <c r="BC16" s="107">
        <f t="shared" si="23"/>
        <v>0</v>
      </c>
      <c r="BD16" s="20" t="str">
        <f t="shared" si="24"/>
        <v>F0</v>
      </c>
      <c r="BE16" s="107">
        <f t="shared" si="25"/>
        <v>0</v>
      </c>
      <c r="BF16" s="106" t="str">
        <f t="shared" si="26"/>
        <v>F0</v>
      </c>
      <c r="BG16" s="107">
        <f t="shared" si="27"/>
        <v>0</v>
      </c>
      <c r="BH16" s="108">
        <f t="shared" si="28"/>
        <v>0</v>
      </c>
      <c r="BI16" s="108">
        <f t="shared" si="29"/>
        <v>0</v>
      </c>
      <c r="BJ16" s="108" t="e">
        <f t="shared" si="30"/>
        <v>#DIV/0!</v>
      </c>
      <c r="BK16" s="108" t="e">
        <f t="shared" si="31"/>
        <v>#DIV/0!</v>
      </c>
      <c r="BL16" s="109">
        <f t="shared" si="32"/>
        <v>0</v>
      </c>
      <c r="BM16" s="110" t="str">
        <f t="shared" si="33"/>
        <v>YK</v>
      </c>
    </row>
    <row r="17" spans="2:65" ht="15.75">
      <c r="B17" s="26" t="s">
        <v>20</v>
      </c>
      <c r="H17" s="27">
        <f>COUNTIF(H6:H16,"&lt;4.0")</f>
        <v>4</v>
      </c>
      <c r="L17" s="27">
        <f>COUNTIF(L6:L16,"&lt;4.0")</f>
        <v>4</v>
      </c>
      <c r="P17" s="27">
        <f>COUNTIF(P6:P16,"&lt;4.0")</f>
        <v>4</v>
      </c>
      <c r="T17" s="27">
        <f>COUNTIF(T6:T16,"&lt;4.0")</f>
        <v>4</v>
      </c>
      <c r="U17" s="27"/>
      <c r="V17" s="27"/>
      <c r="W17" s="27"/>
      <c r="X17" s="27">
        <f>COUNTIF(X6:X16,"&lt;4.0")</f>
        <v>4</v>
      </c>
      <c r="Y17" s="27"/>
      <c r="Z17" s="27"/>
      <c r="AA17" s="27"/>
      <c r="AB17" s="27">
        <f>COUNTIF(AB6:AB16,"&lt;4.0")</f>
        <v>4</v>
      </c>
      <c r="AC17" s="27"/>
      <c r="AD17" s="27"/>
      <c r="AE17" s="27"/>
      <c r="AF17" s="27">
        <f>COUNTIF(AF6:AF16,"&lt;4.0")</f>
        <v>4</v>
      </c>
      <c r="AP17" s="143"/>
      <c r="BK17" s="30">
        <f>COUNTIF(BK6:BK16,"#DIV/0!")</f>
        <v>4</v>
      </c>
      <c r="BM17" s="28">
        <f>COUNTIF(BM6:BM16,"YK")</f>
        <v>4</v>
      </c>
    </row>
    <row r="18" spans="8:65" ht="15.75">
      <c r="H18" s="27">
        <f>COUNTIF(H6:H16,"&gt;=7")</f>
        <v>7</v>
      </c>
      <c r="I18" s="24"/>
      <c r="J18" s="24"/>
      <c r="K18" s="24"/>
      <c r="L18" s="27">
        <f>COUNTIF(L6:L16,"&gt;=7")</f>
        <v>3</v>
      </c>
      <c r="N18" s="24"/>
      <c r="O18" s="24"/>
      <c r="P18" s="27">
        <f>COUNTIF(P6:P16,"&gt;=7")</f>
        <v>2</v>
      </c>
      <c r="R18" s="24"/>
      <c r="S18" s="24"/>
      <c r="T18" s="27">
        <f>COUNTIF(T6:T16,"&gt;=7")</f>
        <v>7</v>
      </c>
      <c r="AP18" s="143"/>
      <c r="BK18" s="30">
        <f>COUNTIF(BK6:BK16,"Trung b×nh yÕu")</f>
        <v>0</v>
      </c>
      <c r="BM18" s="28">
        <f>COUNTIF(BM6:BM16,"TB")</f>
        <v>0</v>
      </c>
    </row>
    <row r="19" spans="63:65" ht="15.75">
      <c r="BK19" s="30">
        <f>COUNTIF(BK6:BK16,"Trung b×nh")</f>
        <v>3</v>
      </c>
      <c r="BM19" s="28">
        <f>COUNTIF(BM6:BM16,"TBK")</f>
        <v>3</v>
      </c>
    </row>
    <row r="20" spans="63:65" ht="15.75">
      <c r="BK20" s="30">
        <f>COUNTIF(BK6:BK16,"Kh¸")</f>
        <v>4</v>
      </c>
      <c r="BM20" s="28">
        <f>COUNTIF(BM6:BM16,"Khá")</f>
        <v>3</v>
      </c>
    </row>
    <row r="21" ht="15.75">
      <c r="B21" s="98" t="s">
        <v>215</v>
      </c>
    </row>
    <row r="22" ht="15.75">
      <c r="B22" s="99" t="s">
        <v>216</v>
      </c>
    </row>
    <row r="23" ht="15.75">
      <c r="B23" s="99" t="s">
        <v>217</v>
      </c>
    </row>
    <row r="24" ht="15.75">
      <c r="B24" s="99" t="s">
        <v>218</v>
      </c>
    </row>
    <row r="25" ht="15.75">
      <c r="B25" s="99" t="s">
        <v>219</v>
      </c>
    </row>
    <row r="26" ht="15.75">
      <c r="B26" s="99" t="s">
        <v>220</v>
      </c>
    </row>
    <row r="27" ht="15.75">
      <c r="B27" s="99" t="s">
        <v>221</v>
      </c>
    </row>
    <row r="28" ht="15.75">
      <c r="B28" s="99" t="s">
        <v>222</v>
      </c>
    </row>
    <row r="29" ht="15.75">
      <c r="B29" s="99" t="s">
        <v>223</v>
      </c>
    </row>
  </sheetData>
  <sheetProtection password="ED39" sheet="1"/>
  <mergeCells count="31">
    <mergeCell ref="AO3:AO4"/>
    <mergeCell ref="AT4:AU4"/>
    <mergeCell ref="A1:D1"/>
    <mergeCell ref="Q3:T3"/>
    <mergeCell ref="M3:P3"/>
    <mergeCell ref="A3:A4"/>
    <mergeCell ref="E1:BK1"/>
    <mergeCell ref="E2:BK2"/>
    <mergeCell ref="AZ4:BA4"/>
    <mergeCell ref="AK3:AN3"/>
    <mergeCell ref="BK3:BK4"/>
    <mergeCell ref="BN3:BO3"/>
    <mergeCell ref="D3:D4"/>
    <mergeCell ref="U3:X3"/>
    <mergeCell ref="Y3:AB3"/>
    <mergeCell ref="E3:H3"/>
    <mergeCell ref="AC3:AF3"/>
    <mergeCell ref="I3:L3"/>
    <mergeCell ref="BH3:BH4"/>
    <mergeCell ref="AV4:AW4"/>
    <mergeCell ref="BD4:BE4"/>
    <mergeCell ref="BJ3:BJ4"/>
    <mergeCell ref="BB4:BC4"/>
    <mergeCell ref="AG3:AJ3"/>
    <mergeCell ref="B3:C4"/>
    <mergeCell ref="BI3:BI4"/>
    <mergeCell ref="AP3:BG3"/>
    <mergeCell ref="AP4:AQ4"/>
    <mergeCell ref="AX4:AY4"/>
    <mergeCell ref="AR4:AS4"/>
    <mergeCell ref="BF4:BG4"/>
  </mergeCells>
  <conditionalFormatting sqref="AR6:AR16 BF6:BF16 AP6:AP16 BB6:BB16 AZ6:AZ16 AX6:AX16 AV6:AV16 AT6:AT16 BD6:BD16">
    <cfRule type="cellIs" priority="1" dxfId="2" operator="equal" stopIfTrue="1">
      <formula>"F0"</formula>
    </cfRule>
    <cfRule type="cellIs" priority="2" dxfId="0" operator="equal" stopIfTrue="1">
      <formula>"F"</formula>
    </cfRule>
  </conditionalFormatting>
  <conditionalFormatting sqref="I18:AP18 L19:L65536 P19:P65536 T19:AN65536 T17:AP17 H3 L3 P3 T3:U3 Y3 AC3 AJ5:AJ16 AF5:AF16 AN5:AN16 L5:L17 P5:P17 T5:T16 X5:X16 AB5:AB16 H5:H65536">
    <cfRule type="cellIs" priority="3" dxfId="0" operator="lessThan" stopIfTrue="1">
      <formula>4</formula>
    </cfRule>
    <cfRule type="cellIs" priority="4" dxfId="1" operator="between" stopIfTrue="1">
      <formula>5</formula>
      <formula>10</formula>
    </cfRule>
  </conditionalFormatting>
  <conditionalFormatting sqref="H4 L4 P4 T4 X4 AB4 AN4 AF4 AJ4">
    <cfRule type="cellIs" priority="5" dxfId="0" operator="lessThan" stopIfTrue="1">
      <formula>5</formula>
    </cfRule>
    <cfRule type="cellIs" priority="6" dxfId="3" operator="between" stopIfTrue="1">
      <formula>5</formula>
      <formula>10</formula>
    </cfRule>
  </conditionalFormatting>
  <printOptions horizontalCentered="1"/>
  <pageMargins left="0.33" right="0.18" top="0.26" bottom="0.3" header="0" footer="0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2017-02-22T04:09:07Z</cp:lastPrinted>
  <dcterms:created xsi:type="dcterms:W3CDTF">2016-12-07T07:44:22Z</dcterms:created>
  <dcterms:modified xsi:type="dcterms:W3CDTF">2017-07-11T02:28:32Z</dcterms:modified>
  <cp:category/>
  <cp:version/>
  <cp:contentType/>
  <cp:contentStatus/>
</cp:coreProperties>
</file>